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caltexsistemas-my.sharepoint.com/personal/fran_garzon_caltex_es/Documents/Cursos Caltex 2022/3. CURSO TEMPERATURA ABRIL/DOCUMENTOS DE TRABAJO/"/>
    </mc:Choice>
  </mc:AlternateContent>
  <xr:revisionPtr revIDLastSave="34" documentId="13_ncr:1_{56127C45-D078-4D68-A30A-6CA45997FBF9}" xr6:coauthVersionLast="47" xr6:coauthVersionMax="47" xr10:uidLastSave="{0ED2A42A-A352-40B2-A7AD-2E0F5980D318}"/>
  <bookViews>
    <workbookView xWindow="-120" yWindow="-120" windowWidth="29040" windowHeight="15840" tabRatio="762" activeTab="2" xr2:uid="{00000000-000D-0000-FFFF-FFFF00000000}"/>
  </bookViews>
  <sheets>
    <sheet name="TOLERANCIA SALA" sheetId="11" r:id="rId1"/>
    <sheet name="Calculo U" sheetId="8" r:id="rId2"/>
    <sheet name="Verificacion Termometro y Sala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10" l="1"/>
  <c r="K7" i="10"/>
  <c r="K5" i="10"/>
  <c r="J6" i="10"/>
  <c r="J7" i="10"/>
  <c r="J5" i="10"/>
  <c r="I7" i="10"/>
  <c r="I6" i="10"/>
  <c r="I5" i="10"/>
  <c r="R18" i="8"/>
  <c r="S18" i="8" s="1"/>
  <c r="R17" i="8"/>
  <c r="S17" i="8" s="1"/>
  <c r="S4" i="8"/>
  <c r="R4" i="8"/>
  <c r="R3" i="8"/>
  <c r="S3" i="8" s="1"/>
  <c r="G20" i="8"/>
  <c r="F19" i="8"/>
  <c r="G19" i="8" s="1"/>
  <c r="G18" i="8"/>
  <c r="F17" i="8"/>
  <c r="D17" i="8"/>
  <c r="G17" i="8" s="1"/>
  <c r="F16" i="8"/>
  <c r="G16" i="8" s="1"/>
  <c r="G7" i="8"/>
  <c r="F6" i="8"/>
  <c r="G6" i="8" s="1"/>
  <c r="G5" i="8"/>
  <c r="F4" i="8"/>
  <c r="D4" i="8"/>
  <c r="G4" i="8" s="1"/>
  <c r="F3" i="8"/>
  <c r="G3" i="8" s="1"/>
  <c r="G9" i="8" s="1"/>
  <c r="F17" i="11"/>
  <c r="D17" i="11"/>
  <c r="B17" i="11"/>
  <c r="B18" i="11" s="1"/>
  <c r="F18" i="11"/>
  <c r="D16" i="11"/>
  <c r="F16" i="11"/>
  <c r="B16" i="11"/>
  <c r="F15" i="11"/>
  <c r="D15" i="11"/>
  <c r="B15" i="11"/>
  <c r="K16" i="8"/>
  <c r="P22" i="8" s="1"/>
  <c r="K3" i="8"/>
  <c r="P8" i="8" s="1"/>
  <c r="D18" i="11" l="1"/>
  <c r="G22" i="8"/>
  <c r="G24" i="8" s="1"/>
  <c r="L16" i="8" s="1"/>
  <c r="G11" i="8"/>
  <c r="L3" i="8" s="1"/>
  <c r="P20" i="8" l="1"/>
  <c r="S20" i="8" s="1"/>
  <c r="S23" i="8" s="1"/>
  <c r="S25" i="8" s="1"/>
  <c r="P6" i="8"/>
  <c r="S6" i="8" s="1"/>
  <c r="S9" i="8" s="1"/>
  <c r="S11" i="8" s="1"/>
</calcChain>
</file>

<file path=xl/sharedStrings.xml><?xml version="1.0" encoding="utf-8"?>
<sst xmlns="http://schemas.openxmlformats.org/spreadsheetml/2006/main" count="125" uniqueCount="63">
  <si>
    <t>Fecha</t>
  </si>
  <si>
    <t>Valor(°C)</t>
  </si>
  <si>
    <t>Errores</t>
  </si>
  <si>
    <t>Repetibilidad</t>
  </si>
  <si>
    <t>Resolucion</t>
  </si>
  <si>
    <t>Patron</t>
  </si>
  <si>
    <t>Error patron</t>
  </si>
  <si>
    <t>Ditribucion</t>
  </si>
  <si>
    <t>Denominador (68%)</t>
  </si>
  <si>
    <t>u tipica (68%)</t>
  </si>
  <si>
    <t>u tipica combinada 68%)</t>
  </si>
  <si>
    <t>U expandida 95% (k=2)</t>
  </si>
  <si>
    <t>INCERTIDUMBRE DE CALIBRACION</t>
  </si>
  <si>
    <t>Termometro</t>
  </si>
  <si>
    <t>Error</t>
  </si>
  <si>
    <t>U exp</t>
  </si>
  <si>
    <t>1er 0 ºC</t>
  </si>
  <si>
    <t>2º 0 ºC</t>
  </si>
  <si>
    <t>Temperatura media de la sala (ºC)</t>
  </si>
  <si>
    <t>Uuso.max (permitida)</t>
  </si>
  <si>
    <t>Uuso.max (calculada)</t>
  </si>
  <si>
    <t>Tolerancia de Verificacion</t>
  </si>
  <si>
    <t>Limite Inferior</t>
  </si>
  <si>
    <t>Limite Superior</t>
  </si>
  <si>
    <t>Conformidad</t>
  </si>
  <si>
    <t>TERMOMETRO</t>
  </si>
  <si>
    <t>Medicion</t>
  </si>
  <si>
    <t>VERIFICACION DE UNA TOLERANCIA SIMETRICA</t>
  </si>
  <si>
    <t>Temperatura sala</t>
  </si>
  <si>
    <t>Verificado</t>
  </si>
  <si>
    <t>INCERTIDUMBRE DE USO</t>
  </si>
  <si>
    <t>U Patron</t>
  </si>
  <si>
    <t>Estabilidad Baño</t>
  </si>
  <si>
    <t>Unformidad Baño</t>
  </si>
  <si>
    <t>Condi Amb.</t>
  </si>
  <si>
    <t>Punto</t>
  </si>
  <si>
    <t>Media</t>
  </si>
  <si>
    <t>Pizarra</t>
  </si>
  <si>
    <t>Max</t>
  </si>
  <si>
    <t>Min</t>
  </si>
  <si>
    <t>Max-Min</t>
  </si>
  <si>
    <t>Distribucion</t>
  </si>
  <si>
    <t>U Term. Empresa</t>
  </si>
  <si>
    <t>Error Term. Empresa</t>
  </si>
  <si>
    <t>Lugar</t>
  </si>
  <si>
    <t>Mesa</t>
  </si>
  <si>
    <t>Maleta</t>
  </si>
  <si>
    <t xml:space="preserve">Tolerancia MINIMA de la Temperatura  de la Sala (+-) </t>
  </si>
  <si>
    <t xml:space="preserve">Tolerancia CLIENTE de la Temperatura  de la Sala (+-) </t>
  </si>
  <si>
    <t>Rectangular</t>
  </si>
  <si>
    <t>Normal</t>
  </si>
  <si>
    <t>-</t>
  </si>
  <si>
    <t>normal</t>
  </si>
  <si>
    <t>Deriva (1 año)</t>
  </si>
  <si>
    <t>Grupo 1</t>
  </si>
  <si>
    <t>CONFORME</t>
  </si>
  <si>
    <t>Grupo 2</t>
  </si>
  <si>
    <t>Grupo 3</t>
  </si>
  <si>
    <t>Temperatura Calidad Producto (botella Agua)</t>
  </si>
  <si>
    <t xml:space="preserve"> ToleranciaCalidad Producto (botella Agua)</t>
  </si>
  <si>
    <t>Temperatura Consigna (maquina Aire acondicionado)</t>
  </si>
  <si>
    <r>
      <t xml:space="preserve">INFORMACION DE LA PROBLEMÁTICA. CLIENTE QUIERE LAS BOTELLAS DE AGUA A (23 </t>
    </r>
    <r>
      <rPr>
        <sz val="11"/>
        <color indexed="8"/>
        <rFont val="Calibri"/>
        <family val="2"/>
      </rPr>
      <t>±2,8) ºC</t>
    </r>
  </si>
  <si>
    <t>PRODUCTO (Botellas de Agua)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</si>
</sst>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9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</font>
    <font>
      <sz val="8"/>
      <name val="Calibri"/>
      <family val="2"/>
      <scheme val="minor"/>
    </font>
    <font>
      <sz val="11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/>
    <xf numFmtId="2" fontId="0" fillId="0" borderId="0" xfId="0" applyNumberFormat="1" applyAlignment="1">
      <alignment horizontal="center" vertical="center"/>
    </xf>
    <xf numFmtId="22" fontId="1" fillId="0" borderId="0" xfId="0" applyNumberFormat="1" applyFont="1"/>
    <xf numFmtId="0" fontId="2" fillId="0" borderId="0" xfId="0" applyFont="1"/>
    <xf numFmtId="166" fontId="2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6" fontId="4" fillId="2" borderId="0" xfId="0" applyNumberFormat="1" applyFont="1" applyFill="1"/>
    <xf numFmtId="0" fontId="3" fillId="2" borderId="0" xfId="0" applyFont="1" applyFill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7" xfId="0" applyFont="1" applyBorder="1"/>
    <xf numFmtId="0" fontId="5" fillId="3" borderId="9" xfId="0" applyFont="1" applyFill="1" applyBorder="1"/>
    <xf numFmtId="0" fontId="5" fillId="3" borderId="16" xfId="0" applyFont="1" applyFill="1" applyBorder="1"/>
    <xf numFmtId="0" fontId="5" fillId="3" borderId="0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5" fillId="4" borderId="0" xfId="0" applyFont="1" applyFill="1" applyBorder="1"/>
    <xf numFmtId="0" fontId="5" fillId="0" borderId="0" xfId="0" applyFont="1" applyBorder="1"/>
    <xf numFmtId="2" fontId="5" fillId="0" borderId="0" xfId="0" applyNumberFormat="1" applyFont="1" applyBorder="1"/>
    <xf numFmtId="165" fontId="5" fillId="0" borderId="5" xfId="0" applyNumberFormat="1" applyFont="1" applyBorder="1"/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0" fontId="5" fillId="4" borderId="18" xfId="0" applyFont="1" applyFill="1" applyBorder="1"/>
    <xf numFmtId="0" fontId="5" fillId="0" borderId="18" xfId="0" applyFont="1" applyBorder="1"/>
    <xf numFmtId="0" fontId="5" fillId="0" borderId="21" xfId="0" applyFont="1" applyBorder="1"/>
    <xf numFmtId="0" fontId="5" fillId="0" borderId="4" xfId="0" applyFont="1" applyBorder="1"/>
    <xf numFmtId="0" fontId="5" fillId="3" borderId="0" xfId="0" applyFont="1" applyFill="1" applyBorder="1"/>
    <xf numFmtId="165" fontId="5" fillId="3" borderId="5" xfId="0" applyNumberFormat="1" applyFont="1" applyFill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3" borderId="7" xfId="0" applyFont="1" applyFill="1" applyBorder="1"/>
    <xf numFmtId="2" fontId="5" fillId="3" borderId="8" xfId="0" applyNumberFormat="1" applyFont="1" applyFill="1" applyBorder="1"/>
    <xf numFmtId="0" fontId="5" fillId="6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ont="1"/>
    <xf numFmtId="0" fontId="4" fillId="2" borderId="0" xfId="0" applyFont="1" applyFill="1" applyAlignment="1"/>
    <xf numFmtId="0" fontId="0" fillId="3" borderId="9" xfId="0" applyFont="1" applyFill="1" applyBorder="1"/>
    <xf numFmtId="0" fontId="0" fillId="0" borderId="0" xfId="0" applyFont="1" applyBorder="1"/>
    <xf numFmtId="0" fontId="0" fillId="0" borderId="0" xfId="0" applyFont="1" applyFill="1" applyBorder="1"/>
    <xf numFmtId="0" fontId="0" fillId="4" borderId="0" xfId="0" applyFont="1" applyFill="1" applyBorder="1"/>
    <xf numFmtId="0" fontId="0" fillId="4" borderId="18" xfId="0" applyFont="1" applyFill="1" applyBorder="1"/>
    <xf numFmtId="22" fontId="6" fillId="0" borderId="0" xfId="0" applyNumberFormat="1" applyFont="1"/>
    <xf numFmtId="166" fontId="5" fillId="0" borderId="6" xfId="0" applyNumberFormat="1" applyFont="1" applyBorder="1"/>
    <xf numFmtId="166" fontId="5" fillId="0" borderId="8" xfId="0" applyNumberFormat="1" applyFont="1" applyBorder="1"/>
    <xf numFmtId="2" fontId="5" fillId="3" borderId="5" xfId="0" applyNumberFormat="1" applyFont="1" applyFill="1" applyBorder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5" fillId="0" borderId="1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10" borderId="25" xfId="0" applyFill="1" applyBorder="1" applyAlignment="1">
      <alignment horizontal="center" vertical="center" wrapText="1"/>
    </xf>
    <xf numFmtId="0" fontId="0" fillId="10" borderId="26" xfId="0" applyFill="1" applyBorder="1" applyAlignment="1">
      <alignment horizontal="center" vertical="center" wrapText="1"/>
    </xf>
    <xf numFmtId="0" fontId="0" fillId="10" borderId="27" xfId="0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9" borderId="25" xfId="0" applyFill="1" applyBorder="1" applyAlignment="1">
      <alignment horizontal="center" vertical="center" wrapText="1"/>
    </xf>
    <xf numFmtId="0" fontId="0" fillId="9" borderId="26" xfId="0" applyFill="1" applyBorder="1" applyAlignment="1">
      <alignment horizontal="center" vertical="center" wrapText="1"/>
    </xf>
    <xf numFmtId="0" fontId="0" fillId="9" borderId="2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7" borderId="25" xfId="0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61245822397200345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'TOLERANCIA SALA'!$B$3:$B$12</c:f>
              <c:numCache>
                <c:formatCode>General</c:formatCode>
                <c:ptCount val="10"/>
                <c:pt idx="0">
                  <c:v>21.7</c:v>
                </c:pt>
                <c:pt idx="1">
                  <c:v>21.8</c:v>
                </c:pt>
                <c:pt idx="2">
                  <c:v>22</c:v>
                </c:pt>
                <c:pt idx="3">
                  <c:v>22.1</c:v>
                </c:pt>
                <c:pt idx="4">
                  <c:v>22</c:v>
                </c:pt>
                <c:pt idx="5">
                  <c:v>21.9</c:v>
                </c:pt>
                <c:pt idx="6">
                  <c:v>21.9</c:v>
                </c:pt>
                <c:pt idx="7">
                  <c:v>22</c:v>
                </c:pt>
                <c:pt idx="8">
                  <c:v>22</c:v>
                </c:pt>
                <c:pt idx="9">
                  <c:v>22.2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4E-4D79-A887-35D7A510252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'TOLERANCIA SALA'!$D$3:$D$12</c:f>
              <c:numCache>
                <c:formatCode>General</c:formatCode>
                <c:ptCount val="10"/>
                <c:pt idx="0">
                  <c:v>21.5</c:v>
                </c:pt>
                <c:pt idx="1">
                  <c:v>21.5</c:v>
                </c:pt>
                <c:pt idx="2">
                  <c:v>21.5</c:v>
                </c:pt>
                <c:pt idx="3">
                  <c:v>21.8</c:v>
                </c:pt>
                <c:pt idx="4">
                  <c:v>21.9</c:v>
                </c:pt>
                <c:pt idx="5">
                  <c:v>21.9</c:v>
                </c:pt>
                <c:pt idx="6">
                  <c:v>21.8</c:v>
                </c:pt>
                <c:pt idx="7">
                  <c:v>21.7</c:v>
                </c:pt>
                <c:pt idx="8">
                  <c:v>21.8</c:v>
                </c:pt>
                <c:pt idx="9">
                  <c:v>21.9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4E-4D79-A887-35D7A5102529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'TOLERANCIA SALA'!$F$3:$F$12</c:f>
              <c:numCache>
                <c:formatCode>General</c:formatCode>
                <c:ptCount val="10"/>
                <c:pt idx="0">
                  <c:v>21.8</c:v>
                </c:pt>
                <c:pt idx="1">
                  <c:v>21.7</c:v>
                </c:pt>
                <c:pt idx="2">
                  <c:v>21.8</c:v>
                </c:pt>
                <c:pt idx="3">
                  <c:v>22</c:v>
                </c:pt>
                <c:pt idx="4">
                  <c:v>22</c:v>
                </c:pt>
                <c:pt idx="5">
                  <c:v>21.9</c:v>
                </c:pt>
                <c:pt idx="6">
                  <c:v>22</c:v>
                </c:pt>
                <c:pt idx="7">
                  <c:v>22.1</c:v>
                </c:pt>
                <c:pt idx="8">
                  <c:v>22.2</c:v>
                </c:pt>
                <c:pt idx="9">
                  <c:v>22.2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4E-4D79-A887-35D7A5102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298640"/>
        <c:axId val="757296672"/>
      </c:scatterChart>
      <c:valAx>
        <c:axId val="757298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57296672"/>
        <c:crosses val="autoZero"/>
        <c:crossBetween val="midCat"/>
      </c:valAx>
      <c:valAx>
        <c:axId val="75729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57298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370727</xdr:colOff>
      <xdr:row>2</xdr:row>
      <xdr:rowOff>15827</xdr:rowOff>
    </xdr:from>
    <xdr:to>
      <xdr:col>14</xdr:col>
      <xdr:colOff>260070</xdr:colOff>
      <xdr:row>20</xdr:row>
      <xdr:rowOff>92027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73FD774-9304-4D09-A6D5-4B57409ED4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zoomScale="80" zoomScaleNormal="80" workbookViewId="0">
      <pane ySplit="1" topLeftCell="A11" activePane="bottomLeft" state="frozen"/>
      <selection pane="bottomLeft" activeCell="G27" sqref="G27"/>
    </sheetView>
  </sheetViews>
  <sheetFormatPr baseColWidth="10" defaultColWidth="9.140625" defaultRowHeight="15" x14ac:dyDescent="0.25"/>
  <cols>
    <col min="1" max="1" width="25.28515625" style="6" customWidth="1"/>
    <col min="2" max="2" width="9" style="6" customWidth="1"/>
    <col min="3" max="3" width="28.5703125" style="6" customWidth="1"/>
    <col min="4" max="4" width="9" style="6" customWidth="1"/>
    <col min="5" max="5" width="24.42578125" style="6" bestFit="1" customWidth="1"/>
    <col min="6" max="6" width="20.42578125" style="6" customWidth="1"/>
    <col min="7" max="7" width="27.5703125" style="6" customWidth="1"/>
    <col min="8" max="8" width="9" style="6" customWidth="1"/>
    <col min="9" max="9" width="24.7109375" style="6" customWidth="1"/>
    <col min="10" max="10" width="9" style="6" customWidth="1"/>
    <col min="11" max="16384" width="9.140625" style="6"/>
  </cols>
  <sheetData>
    <row r="1" spans="1:10" x14ac:dyDescent="0.25">
      <c r="A1" s="5" t="s">
        <v>37</v>
      </c>
      <c r="C1" s="5" t="s">
        <v>46</v>
      </c>
      <c r="E1" s="5" t="s">
        <v>45</v>
      </c>
      <c r="G1" s="5"/>
      <c r="I1" s="5"/>
    </row>
    <row r="2" spans="1:10" x14ac:dyDescent="0.25">
      <c r="A2" s="6" t="s">
        <v>0</v>
      </c>
      <c r="B2" s="6" t="s">
        <v>1</v>
      </c>
      <c r="C2" s="6" t="s">
        <v>0</v>
      </c>
      <c r="D2" s="6" t="s">
        <v>1</v>
      </c>
      <c r="E2" s="6" t="s">
        <v>0</v>
      </c>
      <c r="F2" s="6" t="s">
        <v>1</v>
      </c>
    </row>
    <row r="3" spans="1:10" x14ac:dyDescent="0.25">
      <c r="A3" s="49">
        <v>44518.474178240744</v>
      </c>
      <c r="B3">
        <v>21.7</v>
      </c>
      <c r="C3" s="49">
        <v>44518.473321759258</v>
      </c>
      <c r="D3">
        <v>21.5</v>
      </c>
      <c r="E3" s="49">
        <v>44518.473483796297</v>
      </c>
      <c r="F3">
        <v>21.8</v>
      </c>
      <c r="G3" s="5"/>
      <c r="H3"/>
      <c r="I3" s="5"/>
    </row>
    <row r="4" spans="1:10" x14ac:dyDescent="0.25">
      <c r="A4" s="49">
        <v>44518.474872685183</v>
      </c>
      <c r="B4">
        <v>21.8</v>
      </c>
      <c r="C4" s="49">
        <v>44518.474016203705</v>
      </c>
      <c r="D4">
        <v>21.5</v>
      </c>
      <c r="E4" s="49">
        <v>44518.474178240744</v>
      </c>
      <c r="F4">
        <v>21.7</v>
      </c>
      <c r="G4" s="5"/>
      <c r="H4"/>
      <c r="I4" s="5"/>
    </row>
    <row r="5" spans="1:10" x14ac:dyDescent="0.25">
      <c r="A5" s="49">
        <v>44518.47556712963</v>
      </c>
      <c r="B5">
        <v>22</v>
      </c>
      <c r="C5" s="49">
        <v>44518.474710648145</v>
      </c>
      <c r="D5">
        <v>21.5</v>
      </c>
      <c r="E5" s="49">
        <v>44518.474872685183</v>
      </c>
      <c r="F5">
        <v>21.8</v>
      </c>
      <c r="G5" s="5"/>
      <c r="H5"/>
      <c r="I5" s="5"/>
    </row>
    <row r="6" spans="1:10" x14ac:dyDescent="0.25">
      <c r="A6" s="49">
        <v>44518.476261574076</v>
      </c>
      <c r="B6">
        <v>22.1</v>
      </c>
      <c r="C6" s="49">
        <v>44518.475405092591</v>
      </c>
      <c r="D6">
        <v>21.8</v>
      </c>
      <c r="E6" s="49">
        <v>44518.47556712963</v>
      </c>
      <c r="F6">
        <v>22</v>
      </c>
      <c r="G6" s="5"/>
      <c r="H6"/>
      <c r="I6" s="5"/>
    </row>
    <row r="7" spans="1:10" x14ac:dyDescent="0.25">
      <c r="A7" s="49">
        <v>44518.476956018516</v>
      </c>
      <c r="B7">
        <v>22</v>
      </c>
      <c r="C7" s="49">
        <v>44518.476099537038</v>
      </c>
      <c r="D7">
        <v>21.9</v>
      </c>
      <c r="E7" s="49">
        <v>44518.476261574076</v>
      </c>
      <c r="F7">
        <v>22</v>
      </c>
      <c r="G7" s="5"/>
      <c r="H7"/>
      <c r="I7" s="5"/>
    </row>
    <row r="8" spans="1:10" x14ac:dyDescent="0.25">
      <c r="A8" s="49">
        <v>44518.477650462963</v>
      </c>
      <c r="B8">
        <v>21.9</v>
      </c>
      <c r="C8" s="49">
        <v>44518.476793981485</v>
      </c>
      <c r="D8">
        <v>21.9</v>
      </c>
      <c r="E8" s="49">
        <v>44518.476956018516</v>
      </c>
      <c r="F8">
        <v>21.9</v>
      </c>
      <c r="G8" s="5"/>
      <c r="H8"/>
      <c r="I8" s="5"/>
    </row>
    <row r="9" spans="1:10" x14ac:dyDescent="0.25">
      <c r="A9" s="49">
        <v>44518.478344907409</v>
      </c>
      <c r="B9">
        <v>21.9</v>
      </c>
      <c r="C9" s="49">
        <v>44518.477488425924</v>
      </c>
      <c r="D9">
        <v>21.8</v>
      </c>
      <c r="E9" s="49">
        <v>44518.477650462963</v>
      </c>
      <c r="F9">
        <v>22</v>
      </c>
      <c r="G9" s="5"/>
      <c r="H9"/>
      <c r="I9" s="5"/>
    </row>
    <row r="10" spans="1:10" x14ac:dyDescent="0.25">
      <c r="A10" s="49">
        <v>44518.479039351849</v>
      </c>
      <c r="B10">
        <v>22</v>
      </c>
      <c r="C10" s="49">
        <v>44518.478182870371</v>
      </c>
      <c r="D10">
        <v>21.7</v>
      </c>
      <c r="E10" s="49">
        <v>44518.478344907409</v>
      </c>
      <c r="F10">
        <v>22.1</v>
      </c>
      <c r="G10" s="5"/>
      <c r="H10"/>
      <c r="I10" s="5"/>
    </row>
    <row r="11" spans="1:10" x14ac:dyDescent="0.25">
      <c r="A11" s="49">
        <v>44518.479733796295</v>
      </c>
      <c r="B11">
        <v>22</v>
      </c>
      <c r="C11" s="49">
        <v>44518.478877314818</v>
      </c>
      <c r="D11">
        <v>21.8</v>
      </c>
      <c r="E11" s="49">
        <v>44518.479039351849</v>
      </c>
      <c r="F11">
        <v>22.2</v>
      </c>
      <c r="G11" s="5"/>
      <c r="H11"/>
      <c r="I11" s="5"/>
    </row>
    <row r="12" spans="1:10" x14ac:dyDescent="0.25">
      <c r="A12" s="49">
        <v>44518.480428240742</v>
      </c>
      <c r="B12">
        <v>22.2</v>
      </c>
      <c r="C12" s="49">
        <v>44518.479571759257</v>
      </c>
      <c r="D12">
        <v>21.9</v>
      </c>
      <c r="E12" s="49">
        <v>44518.479733796295</v>
      </c>
      <c r="F12">
        <v>22.2</v>
      </c>
      <c r="G12" s="5"/>
      <c r="H12"/>
      <c r="I12" s="5"/>
    </row>
    <row r="13" spans="1:10" x14ac:dyDescent="0.25">
      <c r="A13" s="5"/>
      <c r="B13"/>
      <c r="C13" s="5"/>
      <c r="D13"/>
      <c r="E13" s="5"/>
      <c r="F13"/>
      <c r="G13" s="5"/>
      <c r="H13"/>
      <c r="I13" s="5"/>
    </row>
    <row r="14" spans="1:10" x14ac:dyDescent="0.25">
      <c r="A14" s="5"/>
      <c r="B14"/>
      <c r="C14" s="5"/>
      <c r="D14"/>
      <c r="E14" s="5"/>
      <c r="F14"/>
      <c r="G14" s="5"/>
      <c r="H14"/>
      <c r="I14" s="5"/>
    </row>
    <row r="15" spans="1:10" x14ac:dyDescent="0.25">
      <c r="A15" s="6" t="s">
        <v>36</v>
      </c>
      <c r="B15" s="7">
        <f>AVERAGE(B3:B12)</f>
        <v>21.96</v>
      </c>
      <c r="D15" s="7">
        <f>AVERAGE(D3:D12)</f>
        <v>21.73</v>
      </c>
      <c r="F15" s="7">
        <f>AVERAGE(F3:F12)</f>
        <v>21.969999999999995</v>
      </c>
      <c r="H15" s="7"/>
      <c r="J15" s="7"/>
    </row>
    <row r="16" spans="1:10" x14ac:dyDescent="0.25">
      <c r="A16" s="42" t="s">
        <v>38</v>
      </c>
      <c r="B16" s="7">
        <f>MAX(B3:B12)</f>
        <v>22.2</v>
      </c>
      <c r="D16" s="7">
        <f>MAX(D3:D12)</f>
        <v>21.9</v>
      </c>
      <c r="F16" s="7">
        <f>MAX(F3:F12)</f>
        <v>22.2</v>
      </c>
      <c r="H16" s="7"/>
      <c r="J16" s="7"/>
    </row>
    <row r="17" spans="1:8" x14ac:dyDescent="0.25">
      <c r="A17" s="42" t="s">
        <v>39</v>
      </c>
      <c r="B17" s="6">
        <f>MIN(B3:B12)</f>
        <v>21.7</v>
      </c>
      <c r="D17" s="6">
        <f>MIN(D3:D12)</f>
        <v>21.5</v>
      </c>
      <c r="F17" s="6">
        <f>MIN(F3:F12)</f>
        <v>21.7</v>
      </c>
    </row>
    <row r="18" spans="1:8" x14ac:dyDescent="0.25">
      <c r="A18" s="42" t="s">
        <v>40</v>
      </c>
      <c r="B18" s="7">
        <f>B16-B17</f>
        <v>0.5</v>
      </c>
      <c r="D18" s="7">
        <f>D16-D17</f>
        <v>0.39999999999999858</v>
      </c>
      <c r="F18" s="7">
        <f>F16-F17</f>
        <v>0.5</v>
      </c>
    </row>
    <row r="19" spans="1:8" x14ac:dyDescent="0.25">
      <c r="A19" s="42"/>
    </row>
    <row r="23" spans="1:8" x14ac:dyDescent="0.25">
      <c r="B23" s="7"/>
      <c r="D23" s="53"/>
      <c r="E23" s="53"/>
      <c r="F23" s="53"/>
      <c r="G23" s="53"/>
      <c r="H23" s="9"/>
    </row>
    <row r="24" spans="1:8" x14ac:dyDescent="0.25">
      <c r="B24" s="8"/>
      <c r="D24" s="53"/>
      <c r="E24" s="53"/>
      <c r="F24" s="53"/>
      <c r="G24" s="53"/>
      <c r="H24" s="9"/>
    </row>
    <row r="27" spans="1:8" ht="18.75" x14ac:dyDescent="0.3">
      <c r="D27" s="54" t="s">
        <v>18</v>
      </c>
      <c r="E27" s="54"/>
      <c r="F27" s="54"/>
      <c r="G27" s="10">
        <v>21.9</v>
      </c>
    </row>
    <row r="28" spans="1:8" ht="18.75" x14ac:dyDescent="0.3">
      <c r="D28" s="11" t="s">
        <v>47</v>
      </c>
      <c r="E28" s="11"/>
      <c r="F28" s="11"/>
      <c r="G28" s="10">
        <v>0.5</v>
      </c>
    </row>
    <row r="29" spans="1:8" ht="18.75" x14ac:dyDescent="0.3">
      <c r="D29" s="11" t="s">
        <v>48</v>
      </c>
      <c r="E29" s="11"/>
      <c r="F29" s="11"/>
      <c r="G29" s="10">
        <v>3</v>
      </c>
    </row>
    <row r="30" spans="1:8" ht="18.75" x14ac:dyDescent="0.3">
      <c r="D30" s="11"/>
      <c r="E30" s="11"/>
      <c r="F30" s="10"/>
      <c r="G30" s="43"/>
    </row>
  </sheetData>
  <mergeCells count="3">
    <mergeCell ref="D23:G23"/>
    <mergeCell ref="D24:G24"/>
    <mergeCell ref="D27:F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25"/>
  <sheetViews>
    <sheetView zoomScale="85" zoomScaleNormal="85" workbookViewId="0">
      <selection activeCell="G22" sqref="G22"/>
    </sheetView>
  </sheetViews>
  <sheetFormatPr baseColWidth="10" defaultRowHeight="15" x14ac:dyDescent="0.25"/>
  <cols>
    <col min="1" max="2" width="11.42578125" style="12"/>
    <col min="3" max="3" width="18.42578125" style="12" customWidth="1"/>
    <col min="4" max="5" width="11.42578125" style="12"/>
    <col min="6" max="6" width="22.5703125" style="12" bestFit="1" customWidth="1"/>
    <col min="7" max="7" width="12.85546875" style="12" bestFit="1" customWidth="1"/>
    <col min="8" max="8" width="11.42578125" style="12"/>
    <col min="9" max="12" width="11.42578125" style="13"/>
    <col min="13" max="17" width="11.42578125" style="12"/>
    <col min="18" max="18" width="23.85546875" style="12" bestFit="1" customWidth="1"/>
    <col min="19" max="19" width="14" style="12" customWidth="1"/>
    <col min="20" max="16384" width="11.42578125" style="12"/>
  </cols>
  <sheetData>
    <row r="1" spans="2:19" ht="15.75" thickBot="1" x14ac:dyDescent="0.3">
      <c r="B1" s="58" t="s">
        <v>12</v>
      </c>
      <c r="C1" s="59"/>
      <c r="D1" s="59"/>
      <c r="E1" s="59"/>
      <c r="F1" s="59"/>
      <c r="G1" s="60"/>
      <c r="N1" s="58" t="s">
        <v>30</v>
      </c>
      <c r="O1" s="59"/>
      <c r="P1" s="59"/>
      <c r="Q1" s="59"/>
      <c r="R1" s="59"/>
      <c r="S1" s="60"/>
    </row>
    <row r="2" spans="2:19" x14ac:dyDescent="0.25">
      <c r="B2" s="55">
        <v>-10</v>
      </c>
      <c r="C2" s="14"/>
      <c r="D2" s="15" t="s">
        <v>2</v>
      </c>
      <c r="E2" s="44" t="s">
        <v>41</v>
      </c>
      <c r="F2" s="15" t="s">
        <v>8</v>
      </c>
      <c r="G2" s="16" t="s">
        <v>9</v>
      </c>
      <c r="H2" s="17" t="s">
        <v>35</v>
      </c>
      <c r="I2" s="18" t="s">
        <v>5</v>
      </c>
      <c r="J2" s="19" t="s">
        <v>13</v>
      </c>
      <c r="K2" s="19" t="s">
        <v>14</v>
      </c>
      <c r="L2" s="20" t="s">
        <v>15</v>
      </c>
      <c r="N2" s="55">
        <v>-10</v>
      </c>
      <c r="O2" s="14"/>
      <c r="P2" s="15" t="s">
        <v>2</v>
      </c>
      <c r="Q2" s="15" t="s">
        <v>7</v>
      </c>
      <c r="R2" s="15" t="s">
        <v>8</v>
      </c>
      <c r="S2" s="16" t="s">
        <v>9</v>
      </c>
    </row>
    <row r="3" spans="2:19" ht="15.75" thickBot="1" x14ac:dyDescent="0.3">
      <c r="B3" s="56"/>
      <c r="C3" s="21" t="s">
        <v>4</v>
      </c>
      <c r="D3" s="22">
        <v>0.1</v>
      </c>
      <c r="E3" s="45" t="s">
        <v>49</v>
      </c>
      <c r="F3" s="23">
        <f>2*SQRT(3)</f>
        <v>3.4641016151377544</v>
      </c>
      <c r="G3" s="24">
        <f>(D3/F3)^2</f>
        <v>8.333333333333335E-4</v>
      </c>
      <c r="H3" s="13">
        <v>-10</v>
      </c>
      <c r="I3" s="25">
        <v>-10.3</v>
      </c>
      <c r="J3" s="26">
        <v>-10.199999999999999</v>
      </c>
      <c r="K3" s="26">
        <f>J3-I3</f>
        <v>0.10000000000000142</v>
      </c>
      <c r="L3" s="27">
        <f>G11</f>
        <v>0.37346350195447153</v>
      </c>
      <c r="N3" s="56"/>
      <c r="O3" s="21" t="s">
        <v>4</v>
      </c>
      <c r="P3" s="22">
        <v>0.1</v>
      </c>
      <c r="Q3" s="45" t="s">
        <v>49</v>
      </c>
      <c r="R3" s="23">
        <f>2*SQRT(3)</f>
        <v>3.4641016151377544</v>
      </c>
      <c r="S3" s="24">
        <f>(P3/R3)^2</f>
        <v>8.333333333333335E-4</v>
      </c>
    </row>
    <row r="4" spans="2:19" x14ac:dyDescent="0.25">
      <c r="B4" s="56"/>
      <c r="C4" s="21" t="s">
        <v>3</v>
      </c>
      <c r="D4" s="22">
        <f>ABS(C24-B24)</f>
        <v>0</v>
      </c>
      <c r="E4" s="45" t="s">
        <v>49</v>
      </c>
      <c r="F4" s="23">
        <f>SQRT(3)</f>
        <v>1.7320508075688772</v>
      </c>
      <c r="G4" s="24">
        <f>(D4/F4)^2</f>
        <v>0</v>
      </c>
      <c r="H4" s="13"/>
      <c r="N4" s="56"/>
      <c r="O4" s="47" t="s">
        <v>53</v>
      </c>
      <c r="P4" s="22">
        <v>0.1</v>
      </c>
      <c r="Q4" s="45" t="s">
        <v>49</v>
      </c>
      <c r="R4" s="23">
        <f>SQRT(3)</f>
        <v>1.7320508075688772</v>
      </c>
      <c r="S4" s="24">
        <f>(P4/R4)^2</f>
        <v>3.333333333333334E-3</v>
      </c>
    </row>
    <row r="5" spans="2:19" x14ac:dyDescent="0.25">
      <c r="B5" s="56"/>
      <c r="C5" s="21" t="s">
        <v>32</v>
      </c>
      <c r="D5" s="22">
        <v>0</v>
      </c>
      <c r="E5" s="45" t="s">
        <v>50</v>
      </c>
      <c r="F5" s="22">
        <v>1</v>
      </c>
      <c r="G5" s="24">
        <f>(D5/F5)^2</f>
        <v>0</v>
      </c>
      <c r="H5" s="13"/>
      <c r="N5" s="56"/>
      <c r="O5" s="21" t="s">
        <v>34</v>
      </c>
      <c r="P5" s="45" t="s">
        <v>51</v>
      </c>
      <c r="Q5" s="22"/>
      <c r="R5" s="23"/>
      <c r="S5" s="24"/>
    </row>
    <row r="6" spans="2:19" x14ac:dyDescent="0.25">
      <c r="B6" s="56"/>
      <c r="C6" s="21" t="s">
        <v>33</v>
      </c>
      <c r="D6" s="46">
        <v>0.2</v>
      </c>
      <c r="E6" s="45" t="s">
        <v>49</v>
      </c>
      <c r="F6" s="23">
        <f>2*SQRT(3)</f>
        <v>3.4641016151377544</v>
      </c>
      <c r="G6" s="24">
        <f>(D6/F6)^2</f>
        <v>3.333333333333334E-3</v>
      </c>
      <c r="H6" s="13"/>
      <c r="N6" s="56"/>
      <c r="O6" s="47" t="s">
        <v>42</v>
      </c>
      <c r="P6" s="23">
        <f>L3</f>
        <v>0.37346350195447153</v>
      </c>
      <c r="Q6" s="46" t="s">
        <v>52</v>
      </c>
      <c r="R6" s="23">
        <v>2</v>
      </c>
      <c r="S6" s="24">
        <f>(P6/R6)^2</f>
        <v>3.4868746823024391E-2</v>
      </c>
    </row>
    <row r="7" spans="2:19" x14ac:dyDescent="0.25">
      <c r="B7" s="56"/>
      <c r="C7" s="21" t="s">
        <v>31</v>
      </c>
      <c r="D7" s="46">
        <v>0.17</v>
      </c>
      <c r="E7" s="46" t="s">
        <v>50</v>
      </c>
      <c r="F7" s="23">
        <v>2</v>
      </c>
      <c r="G7" s="24">
        <f>(D7/F7)^2</f>
        <v>7.2250000000000014E-3</v>
      </c>
      <c r="H7" s="13"/>
      <c r="N7" s="56"/>
      <c r="O7" s="21"/>
      <c r="P7" s="22"/>
      <c r="Q7" s="22"/>
      <c r="R7" s="23"/>
      <c r="S7" s="24"/>
    </row>
    <row r="8" spans="2:19" x14ac:dyDescent="0.25">
      <c r="B8" s="57"/>
      <c r="C8" s="28" t="s">
        <v>6</v>
      </c>
      <c r="D8" s="29">
        <v>0.08</v>
      </c>
      <c r="E8" s="29"/>
      <c r="F8" s="29"/>
      <c r="G8" s="30"/>
      <c r="H8" s="13"/>
      <c r="N8" s="57"/>
      <c r="O8" s="48" t="s">
        <v>43</v>
      </c>
      <c r="P8" s="29">
        <f>K3</f>
        <v>0.10000000000000142</v>
      </c>
      <c r="Q8" s="29"/>
      <c r="R8" s="29"/>
      <c r="S8" s="30"/>
    </row>
    <row r="9" spans="2:19" x14ac:dyDescent="0.25">
      <c r="B9" s="31"/>
      <c r="C9" s="22"/>
      <c r="D9" s="22"/>
      <c r="E9" s="22"/>
      <c r="F9" s="32" t="s">
        <v>10</v>
      </c>
      <c r="G9" s="33">
        <f>SQRT(SUM(G3:G7))+ABS(D8)</f>
        <v>0.18673175097723577</v>
      </c>
      <c r="H9" s="13"/>
      <c r="N9" s="31"/>
      <c r="O9" s="22"/>
      <c r="P9" s="22"/>
      <c r="Q9" s="22"/>
      <c r="R9" s="32" t="s">
        <v>10</v>
      </c>
      <c r="S9" s="52">
        <f>SQRT(SUM(S3:S6))+ABS(P8)</f>
        <v>0.29757381782435555</v>
      </c>
    </row>
    <row r="10" spans="2:19" x14ac:dyDescent="0.25">
      <c r="B10" s="31"/>
      <c r="C10" s="22"/>
      <c r="D10" s="22"/>
      <c r="E10" s="22"/>
      <c r="F10" s="22"/>
      <c r="G10" s="34"/>
      <c r="H10" s="13"/>
      <c r="N10" s="31"/>
      <c r="O10" s="22"/>
      <c r="P10" s="22"/>
      <c r="Q10" s="22"/>
      <c r="R10" s="22"/>
      <c r="S10" s="34"/>
    </row>
    <row r="11" spans="2:19" ht="15.75" thickBot="1" x14ac:dyDescent="0.3">
      <c r="B11" s="35"/>
      <c r="C11" s="36"/>
      <c r="D11" s="36"/>
      <c r="E11" s="36"/>
      <c r="F11" s="37" t="s">
        <v>11</v>
      </c>
      <c r="G11" s="38">
        <f>2*G9</f>
        <v>0.37346350195447153</v>
      </c>
      <c r="H11" s="13"/>
      <c r="N11" s="35"/>
      <c r="O11" s="36"/>
      <c r="P11" s="36"/>
      <c r="Q11" s="36"/>
      <c r="R11" s="37" t="s">
        <v>11</v>
      </c>
      <c r="S11" s="38">
        <f>S9*2</f>
        <v>0.59514763564871109</v>
      </c>
    </row>
    <row r="12" spans="2:19" x14ac:dyDescent="0.25">
      <c r="H12" s="13"/>
    </row>
    <row r="13" spans="2:19" ht="15.75" thickBot="1" x14ac:dyDescent="0.3">
      <c r="H13" s="13"/>
    </row>
    <row r="14" spans="2:19" ht="15.75" thickBot="1" x14ac:dyDescent="0.3">
      <c r="B14" s="61" t="s">
        <v>12</v>
      </c>
      <c r="C14" s="62"/>
      <c r="D14" s="62"/>
      <c r="E14" s="62"/>
      <c r="F14" s="62"/>
      <c r="G14" s="63"/>
      <c r="H14" s="13"/>
    </row>
    <row r="15" spans="2:19" x14ac:dyDescent="0.25">
      <c r="B15" s="55">
        <v>40</v>
      </c>
      <c r="C15" s="14"/>
      <c r="D15" s="15" t="s">
        <v>2</v>
      </c>
      <c r="E15" s="15" t="s">
        <v>7</v>
      </c>
      <c r="F15" s="15" t="s">
        <v>8</v>
      </c>
      <c r="G15" s="16" t="s">
        <v>9</v>
      </c>
      <c r="H15" s="17" t="s">
        <v>35</v>
      </c>
      <c r="I15" s="18" t="s">
        <v>5</v>
      </c>
      <c r="J15" s="19" t="s">
        <v>13</v>
      </c>
      <c r="K15" s="19" t="s">
        <v>14</v>
      </c>
      <c r="L15" s="20" t="s">
        <v>15</v>
      </c>
      <c r="N15" s="58" t="s">
        <v>30</v>
      </c>
      <c r="O15" s="59"/>
      <c r="P15" s="59"/>
      <c r="Q15" s="59"/>
      <c r="R15" s="59"/>
      <c r="S15" s="60"/>
    </row>
    <row r="16" spans="2:19" ht="15.75" thickBot="1" x14ac:dyDescent="0.3">
      <c r="B16" s="56"/>
      <c r="C16" s="21" t="s">
        <v>4</v>
      </c>
      <c r="D16" s="22">
        <v>0.1</v>
      </c>
      <c r="E16" s="45" t="s">
        <v>49</v>
      </c>
      <c r="F16" s="23">
        <f>2*SQRT(3)</f>
        <v>3.4641016151377544</v>
      </c>
      <c r="G16" s="24">
        <f>(D16/F16)^2</f>
        <v>8.333333333333335E-4</v>
      </c>
      <c r="H16" s="13">
        <v>40</v>
      </c>
      <c r="I16" s="25">
        <v>40</v>
      </c>
      <c r="J16" s="26">
        <v>40.1</v>
      </c>
      <c r="K16" s="26">
        <f>J16-I16</f>
        <v>0.10000000000000142</v>
      </c>
      <c r="L16" s="27">
        <f>G24</f>
        <v>0.37346350195447153</v>
      </c>
      <c r="N16" s="55">
        <v>40</v>
      </c>
      <c r="O16" s="14"/>
      <c r="P16" s="15" t="s">
        <v>2</v>
      </c>
      <c r="Q16" s="15" t="s">
        <v>7</v>
      </c>
      <c r="R16" s="15" t="s">
        <v>8</v>
      </c>
      <c r="S16" s="16" t="s">
        <v>9</v>
      </c>
    </row>
    <row r="17" spans="2:19" x14ac:dyDescent="0.25">
      <c r="B17" s="56"/>
      <c r="C17" s="21" t="s">
        <v>3</v>
      </c>
      <c r="D17" s="23">
        <f>ABS(C37-B37)</f>
        <v>0</v>
      </c>
      <c r="E17" s="45" t="s">
        <v>49</v>
      </c>
      <c r="F17" s="23">
        <f>SQRT(3)</f>
        <v>1.7320508075688772</v>
      </c>
      <c r="G17" s="24">
        <f>(D17/F17)^2</f>
        <v>0</v>
      </c>
      <c r="H17" s="13"/>
      <c r="N17" s="56"/>
      <c r="O17" s="21" t="s">
        <v>4</v>
      </c>
      <c r="P17" s="22">
        <v>0.1</v>
      </c>
      <c r="Q17" s="45" t="s">
        <v>49</v>
      </c>
      <c r="R17" s="23">
        <f>2*SQRT(3)</f>
        <v>3.4641016151377544</v>
      </c>
      <c r="S17" s="24">
        <f>(P17/R17)^2</f>
        <v>8.333333333333335E-4</v>
      </c>
    </row>
    <row r="18" spans="2:19" x14ac:dyDescent="0.25">
      <c r="B18" s="56"/>
      <c r="C18" s="21" t="s">
        <v>32</v>
      </c>
      <c r="D18" s="23">
        <v>0</v>
      </c>
      <c r="E18" s="45" t="s">
        <v>50</v>
      </c>
      <c r="F18" s="22">
        <v>1</v>
      </c>
      <c r="G18" s="24">
        <f>(D18/F18)^2</f>
        <v>0</v>
      </c>
      <c r="H18" s="13"/>
      <c r="N18" s="56"/>
      <c r="O18" s="47" t="s">
        <v>53</v>
      </c>
      <c r="P18" s="22">
        <v>0.1</v>
      </c>
      <c r="Q18" s="45" t="s">
        <v>49</v>
      </c>
      <c r="R18" s="23">
        <f>SQRT(3)</f>
        <v>1.7320508075688772</v>
      </c>
      <c r="S18" s="24">
        <f>(P18/R18)^2</f>
        <v>3.333333333333334E-3</v>
      </c>
    </row>
    <row r="19" spans="2:19" x14ac:dyDescent="0.25">
      <c r="B19" s="56"/>
      <c r="C19" s="21" t="s">
        <v>33</v>
      </c>
      <c r="D19" s="46">
        <v>0.2</v>
      </c>
      <c r="E19" s="45" t="s">
        <v>49</v>
      </c>
      <c r="F19" s="23">
        <f>2*SQRT(3)</f>
        <v>3.4641016151377544</v>
      </c>
      <c r="G19" s="24">
        <f>(D19/F19)^2</f>
        <v>3.333333333333334E-3</v>
      </c>
      <c r="H19" s="13"/>
      <c r="N19" s="56"/>
      <c r="O19" s="21" t="s">
        <v>34</v>
      </c>
      <c r="P19" s="45" t="s">
        <v>51</v>
      </c>
      <c r="Q19" s="22"/>
      <c r="R19" s="23"/>
      <c r="S19" s="24"/>
    </row>
    <row r="20" spans="2:19" x14ac:dyDescent="0.25">
      <c r="B20" s="56"/>
      <c r="C20" s="21" t="s">
        <v>31</v>
      </c>
      <c r="D20" s="46">
        <v>0.17</v>
      </c>
      <c r="E20" s="46" t="s">
        <v>50</v>
      </c>
      <c r="F20" s="23">
        <v>2</v>
      </c>
      <c r="G20" s="24">
        <f>(D20/F20)^2</f>
        <v>7.2250000000000014E-3</v>
      </c>
      <c r="H20" s="13"/>
      <c r="N20" s="56"/>
      <c r="O20" s="47" t="s">
        <v>42</v>
      </c>
      <c r="P20" s="23">
        <f>L16</f>
        <v>0.37346350195447153</v>
      </c>
      <c r="Q20" s="46" t="s">
        <v>52</v>
      </c>
      <c r="R20" s="23">
        <v>2</v>
      </c>
      <c r="S20" s="24">
        <f>(P20/R20)^2</f>
        <v>3.4868746823024391E-2</v>
      </c>
    </row>
    <row r="21" spans="2:19" x14ac:dyDescent="0.25">
      <c r="B21" s="57"/>
      <c r="C21" s="28" t="s">
        <v>6</v>
      </c>
      <c r="D21" s="29">
        <v>0.08</v>
      </c>
      <c r="E21" s="29"/>
      <c r="F21" s="29"/>
      <c r="G21" s="30"/>
      <c r="H21" s="13"/>
      <c r="N21" s="56"/>
      <c r="O21" s="21"/>
      <c r="P21" s="22"/>
      <c r="Q21" s="22"/>
      <c r="R21" s="23"/>
      <c r="S21" s="24"/>
    </row>
    <row r="22" spans="2:19" ht="15.75" thickBot="1" x14ac:dyDescent="0.3">
      <c r="B22" s="31"/>
      <c r="C22" s="22"/>
      <c r="D22" s="22"/>
      <c r="E22" s="22"/>
      <c r="F22" s="32" t="s">
        <v>10</v>
      </c>
      <c r="G22" s="33">
        <f>SQRT(SUM(G16:G20))+ABS(D21)</f>
        <v>0.18673175097723577</v>
      </c>
      <c r="H22" s="13"/>
      <c r="N22" s="57"/>
      <c r="O22" s="48" t="s">
        <v>43</v>
      </c>
      <c r="P22" s="29">
        <f>K16</f>
        <v>0.10000000000000142</v>
      </c>
      <c r="Q22" s="29"/>
      <c r="R22" s="29"/>
      <c r="S22" s="30"/>
    </row>
    <row r="23" spans="2:19" x14ac:dyDescent="0.25">
      <c r="B23" s="39" t="s">
        <v>16</v>
      </c>
      <c r="C23" s="40" t="s">
        <v>17</v>
      </c>
      <c r="D23" s="22"/>
      <c r="E23" s="22"/>
      <c r="F23" s="22"/>
      <c r="G23" s="34"/>
      <c r="H23" s="13"/>
      <c r="N23" s="31"/>
      <c r="O23" s="22"/>
      <c r="P23" s="22"/>
      <c r="Q23" s="22"/>
      <c r="R23" s="32" t="s">
        <v>10</v>
      </c>
      <c r="S23" s="33">
        <f>SQRT(SUM(S17:S20))+ABS(P22)</f>
        <v>0.29757381782435555</v>
      </c>
    </row>
    <row r="24" spans="2:19" ht="15.75" thickBot="1" x14ac:dyDescent="0.3">
      <c r="B24" s="50">
        <v>0</v>
      </c>
      <c r="C24" s="51">
        <v>0</v>
      </c>
      <c r="D24" s="36"/>
      <c r="E24" s="36"/>
      <c r="F24" s="37" t="s">
        <v>11</v>
      </c>
      <c r="G24" s="38">
        <f>2*G22</f>
        <v>0.37346350195447153</v>
      </c>
      <c r="H24" s="13"/>
      <c r="N24" s="31"/>
      <c r="O24" s="22"/>
      <c r="P24" s="22"/>
      <c r="Q24" s="22"/>
      <c r="R24" s="22"/>
      <c r="S24" s="34"/>
    </row>
    <row r="25" spans="2:19" ht="15.75" thickBot="1" x14ac:dyDescent="0.3">
      <c r="H25" s="13"/>
      <c r="N25" s="35"/>
      <c r="O25" s="36"/>
      <c r="P25" s="36"/>
      <c r="Q25" s="36"/>
      <c r="R25" s="37" t="s">
        <v>11</v>
      </c>
      <c r="S25" s="38">
        <f>2*S23</f>
        <v>0.59514763564871109</v>
      </c>
    </row>
  </sheetData>
  <mergeCells count="8">
    <mergeCell ref="B15:B21"/>
    <mergeCell ref="N15:S15"/>
    <mergeCell ref="N16:N22"/>
    <mergeCell ref="N1:S1"/>
    <mergeCell ref="N2:N8"/>
    <mergeCell ref="B1:G1"/>
    <mergeCell ref="B2:B8"/>
    <mergeCell ref="B14:G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"/>
  <sheetViews>
    <sheetView tabSelected="1" zoomScaleNormal="100" workbookViewId="0">
      <selection activeCell="I4" sqref="I4"/>
    </sheetView>
  </sheetViews>
  <sheetFormatPr baseColWidth="10" defaultRowHeight="15" x14ac:dyDescent="0.25"/>
  <cols>
    <col min="2" max="3" width="16.28515625" style="3" customWidth="1"/>
    <col min="4" max="4" width="17" style="3" customWidth="1"/>
    <col min="5" max="5" width="18.7109375" bestFit="1" customWidth="1"/>
    <col min="6" max="6" width="22.5703125" bestFit="1" customWidth="1"/>
    <col min="7" max="7" width="22.7109375" bestFit="1" customWidth="1"/>
    <col min="8" max="8" width="21.5703125" customWidth="1"/>
    <col min="9" max="9" width="26.5703125" customWidth="1"/>
    <col min="10" max="10" width="17" customWidth="1"/>
    <col min="11" max="11" width="16.140625" customWidth="1"/>
    <col min="12" max="12" width="13.7109375" customWidth="1"/>
    <col min="13" max="13" width="9.7109375" bestFit="1" customWidth="1"/>
    <col min="14" max="14" width="14.5703125" customWidth="1"/>
  </cols>
  <sheetData>
    <row r="2" spans="1:14" ht="15.75" thickBot="1" x14ac:dyDescent="0.3">
      <c r="E2" s="64" t="s">
        <v>27</v>
      </c>
      <c r="F2" s="64"/>
      <c r="G2" s="64"/>
      <c r="H2" s="64"/>
      <c r="I2" s="64"/>
      <c r="J2" s="64"/>
      <c r="K2" s="64"/>
      <c r="L2" s="64"/>
      <c r="M2" s="64"/>
    </row>
    <row r="3" spans="1:14" ht="54.75" customHeight="1" thickBot="1" x14ac:dyDescent="0.3">
      <c r="B3" s="72" t="s">
        <v>61</v>
      </c>
      <c r="C3" s="73"/>
      <c r="D3" s="74"/>
      <c r="E3" s="76" t="s">
        <v>25</v>
      </c>
      <c r="F3" s="77"/>
      <c r="G3" s="77"/>
      <c r="H3" s="78"/>
      <c r="I3" s="76" t="s">
        <v>62</v>
      </c>
      <c r="J3" s="77"/>
      <c r="K3" s="77"/>
      <c r="L3" s="77"/>
      <c r="M3" s="77"/>
      <c r="N3" s="78"/>
    </row>
    <row r="4" spans="1:14" ht="66" customHeight="1" thickBot="1" x14ac:dyDescent="0.3">
      <c r="B4" s="66" t="s">
        <v>60</v>
      </c>
      <c r="C4" s="67" t="s">
        <v>58</v>
      </c>
      <c r="D4" s="68" t="s">
        <v>59</v>
      </c>
      <c r="E4" s="69" t="s">
        <v>28</v>
      </c>
      <c r="F4" s="70" t="s">
        <v>19</v>
      </c>
      <c r="G4" s="70" t="s">
        <v>20</v>
      </c>
      <c r="H4" s="71" t="s">
        <v>29</v>
      </c>
      <c r="I4" s="69" t="s">
        <v>21</v>
      </c>
      <c r="J4" s="70" t="s">
        <v>22</v>
      </c>
      <c r="K4" s="70" t="s">
        <v>23</v>
      </c>
      <c r="L4" s="70" t="s">
        <v>44</v>
      </c>
      <c r="M4" s="70" t="s">
        <v>26</v>
      </c>
      <c r="N4" s="71" t="s">
        <v>24</v>
      </c>
    </row>
    <row r="5" spans="1:14" x14ac:dyDescent="0.25">
      <c r="A5" t="s">
        <v>54</v>
      </c>
      <c r="B5" s="65">
        <v>25</v>
      </c>
      <c r="C5" s="65">
        <v>23</v>
      </c>
      <c r="D5" s="65">
        <v>2.8</v>
      </c>
      <c r="E5" s="2">
        <v>21.9</v>
      </c>
      <c r="F5" s="4">
        <v>0.93</v>
      </c>
      <c r="G5" s="2">
        <v>0.57999999999999996</v>
      </c>
      <c r="H5" s="2" t="s">
        <v>55</v>
      </c>
      <c r="I5" s="4">
        <f>D5-G5</f>
        <v>2.2199999999999998</v>
      </c>
      <c r="J5" s="4">
        <f>C5-I5</f>
        <v>20.78</v>
      </c>
      <c r="K5" s="4">
        <f>C5+I5</f>
        <v>25.22</v>
      </c>
      <c r="L5" s="4" t="s">
        <v>37</v>
      </c>
      <c r="M5" s="2">
        <v>23.6</v>
      </c>
      <c r="N5" s="2" t="s">
        <v>55</v>
      </c>
    </row>
    <row r="6" spans="1:14" x14ac:dyDescent="0.25">
      <c r="A6" t="s">
        <v>56</v>
      </c>
      <c r="B6" s="75">
        <v>25</v>
      </c>
      <c r="C6" s="75">
        <v>23</v>
      </c>
      <c r="D6" s="75">
        <v>2.8</v>
      </c>
      <c r="E6" s="2">
        <v>21.9</v>
      </c>
      <c r="F6" s="4">
        <v>0.93</v>
      </c>
      <c r="G6" s="2">
        <v>0.8</v>
      </c>
      <c r="H6" s="2" t="s">
        <v>55</v>
      </c>
      <c r="I6" s="4">
        <f>D6-G6</f>
        <v>1.9999999999999998</v>
      </c>
      <c r="J6" s="4">
        <f t="shared" ref="J6:J7" si="0">C6-I6</f>
        <v>21</v>
      </c>
      <c r="K6" s="4">
        <f t="shared" ref="K6:K8" si="1">C6+I6</f>
        <v>25</v>
      </c>
      <c r="L6" s="4" t="s">
        <v>37</v>
      </c>
      <c r="M6" s="2">
        <v>23</v>
      </c>
      <c r="N6" s="2" t="s">
        <v>55</v>
      </c>
    </row>
    <row r="7" spans="1:14" x14ac:dyDescent="0.25">
      <c r="A7" t="s">
        <v>57</v>
      </c>
      <c r="B7" s="65">
        <v>25</v>
      </c>
      <c r="C7" s="65">
        <v>23</v>
      </c>
      <c r="D7" s="65">
        <v>2.8</v>
      </c>
      <c r="E7" s="2">
        <v>21.9</v>
      </c>
      <c r="F7" s="4">
        <v>0.93</v>
      </c>
      <c r="G7" s="2">
        <v>0.82</v>
      </c>
      <c r="H7" s="2" t="s">
        <v>55</v>
      </c>
      <c r="I7" s="4">
        <f>D7-G7</f>
        <v>1.98</v>
      </c>
      <c r="J7" s="4">
        <f t="shared" si="0"/>
        <v>21.02</v>
      </c>
      <c r="K7" s="4">
        <f t="shared" si="1"/>
        <v>24.98</v>
      </c>
      <c r="L7" s="4" t="s">
        <v>37</v>
      </c>
      <c r="M7" s="2">
        <v>23.3</v>
      </c>
      <c r="N7" s="2" t="s">
        <v>55</v>
      </c>
    </row>
    <row r="8" spans="1:14" x14ac:dyDescent="0.25">
      <c r="B8" s="41"/>
      <c r="C8" s="41"/>
      <c r="D8" s="41"/>
      <c r="E8" s="2"/>
      <c r="F8" s="4"/>
      <c r="G8" s="2"/>
      <c r="H8" s="2"/>
      <c r="I8" s="4"/>
      <c r="J8" s="4"/>
      <c r="K8" s="4"/>
      <c r="L8" s="4"/>
      <c r="M8" s="2"/>
      <c r="N8" s="2"/>
    </row>
    <row r="9" spans="1:14" x14ac:dyDescent="0.25">
      <c r="E9" s="1"/>
      <c r="F9" s="2"/>
      <c r="G9" s="1"/>
      <c r="I9" s="4"/>
      <c r="J9" s="4"/>
      <c r="K9" s="4"/>
      <c r="L9" s="4"/>
    </row>
  </sheetData>
  <mergeCells count="4">
    <mergeCell ref="E2:M2"/>
    <mergeCell ref="E3:H3"/>
    <mergeCell ref="I3:N3"/>
    <mergeCell ref="B3:D3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TOLERANCIA SALA</vt:lpstr>
      <vt:lpstr>Calculo U</vt:lpstr>
      <vt:lpstr>Verificacion Termometro y Sala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FEMTOCALIBRACIÓN | Sergio Extremera Martínez</cp:lastModifiedBy>
  <dcterms:created xsi:type="dcterms:W3CDTF">2015-11-20T08:53:09Z</dcterms:created>
  <dcterms:modified xsi:type="dcterms:W3CDTF">2022-05-02T08:31:44Z</dcterms:modified>
</cp:coreProperties>
</file>