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suario\Desktop\1. Documentos profesor\"/>
    </mc:Choice>
  </mc:AlternateContent>
  <xr:revisionPtr revIDLastSave="0" documentId="13_ncr:1_{3F12E233-0E33-45FC-ABDE-3DF845510646}" xr6:coauthVersionLast="47" xr6:coauthVersionMax="47" xr10:uidLastSave="{00000000-0000-0000-0000-000000000000}"/>
  <bookViews>
    <workbookView xWindow="2940" yWindow="2940" windowWidth="15375" windowHeight="7875" tabRatio="762" activeTab="2" xr2:uid="{00000000-000D-0000-FFFF-FFFF00000000}"/>
  </bookViews>
  <sheets>
    <sheet name="TOLERANCIA SALA" sheetId="11" r:id="rId1"/>
    <sheet name="Calculo U" sheetId="8" r:id="rId2"/>
    <sheet name="Verificacion Termometro y Sala" sheetId="10" r:id="rId3"/>
  </sheets>
  <calcPr calcId="191029"/>
</workbook>
</file>

<file path=xl/calcChain.xml><?xml version="1.0" encoding="utf-8"?>
<calcChain xmlns="http://schemas.openxmlformats.org/spreadsheetml/2006/main">
  <c r="I13" i="10" l="1"/>
  <c r="H13" i="10"/>
  <c r="G13" i="10"/>
  <c r="D12" i="10"/>
  <c r="D13" i="10"/>
  <c r="G12" i="10"/>
  <c r="I12" i="10" s="1"/>
  <c r="I11" i="10"/>
  <c r="H11" i="10"/>
  <c r="G11" i="10"/>
  <c r="D11" i="10"/>
  <c r="I10" i="10"/>
  <c r="H10" i="10"/>
  <c r="G10" i="10"/>
  <c r="D10" i="10"/>
  <c r="I9" i="10"/>
  <c r="H9" i="10"/>
  <c r="G9" i="10"/>
  <c r="D9" i="10"/>
  <c r="I8" i="10"/>
  <c r="H8" i="10"/>
  <c r="G8" i="10"/>
  <c r="D8" i="10"/>
  <c r="I7" i="10"/>
  <c r="H7" i="10"/>
  <c r="G7" i="10"/>
  <c r="D7" i="10"/>
  <c r="I6" i="10"/>
  <c r="H6" i="10"/>
  <c r="G6" i="10"/>
  <c r="D6" i="10"/>
  <c r="D5" i="10"/>
  <c r="G5" i="10" s="1"/>
  <c r="T5" i="8"/>
  <c r="Q20" i="8"/>
  <c r="Q19" i="8"/>
  <c r="T19" i="8" s="1"/>
  <c r="S18" i="8"/>
  <c r="T18" i="8" s="1"/>
  <c r="T17" i="8"/>
  <c r="S17" i="8"/>
  <c r="T11" i="8"/>
  <c r="T9" i="8"/>
  <c r="Q6" i="8"/>
  <c r="Q5" i="8"/>
  <c r="S4" i="8"/>
  <c r="T4" i="8" s="1"/>
  <c r="S3" i="8"/>
  <c r="T3" i="8" s="1"/>
  <c r="M10" i="8"/>
  <c r="M9" i="8"/>
  <c r="G22" i="8"/>
  <c r="G24" i="8" s="1"/>
  <c r="G20" i="8"/>
  <c r="F19" i="8"/>
  <c r="G19" i="8" s="1"/>
  <c r="G18" i="8"/>
  <c r="F17" i="8"/>
  <c r="G17" i="8" s="1"/>
  <c r="F16" i="8"/>
  <c r="G16" i="8" s="1"/>
  <c r="G11" i="8"/>
  <c r="G9" i="8"/>
  <c r="G7" i="8"/>
  <c r="G6" i="8"/>
  <c r="F6" i="8"/>
  <c r="G5" i="8"/>
  <c r="G4" i="8"/>
  <c r="F4" i="8"/>
  <c r="G3" i="8"/>
  <c r="F3" i="8"/>
  <c r="L10" i="8"/>
  <c r="L9" i="8"/>
  <c r="G28" i="11"/>
  <c r="G27" i="11"/>
  <c r="F18" i="11"/>
  <c r="D18" i="11"/>
  <c r="B18" i="11"/>
  <c r="F17" i="11"/>
  <c r="D17" i="11"/>
  <c r="B17" i="11"/>
  <c r="F16" i="11"/>
  <c r="D16" i="11"/>
  <c r="B16" i="11"/>
  <c r="F15" i="11"/>
  <c r="D15" i="11"/>
  <c r="B15" i="11"/>
  <c r="H12" i="10" l="1"/>
  <c r="I5" i="10"/>
  <c r="H5" i="10"/>
  <c r="T23" i="8"/>
  <c r="T25" i="8" s="1"/>
</calcChain>
</file>

<file path=xl/sharedStrings.xml><?xml version="1.0" encoding="utf-8"?>
<sst xmlns="http://schemas.openxmlformats.org/spreadsheetml/2006/main" count="139" uniqueCount="69">
  <si>
    <t>Fecha</t>
  </si>
  <si>
    <t>Valor(°C)</t>
  </si>
  <si>
    <t>Errores</t>
  </si>
  <si>
    <t>Patron</t>
  </si>
  <si>
    <t>Denominador (68%)</t>
  </si>
  <si>
    <t>u tipica (68%)</t>
  </si>
  <si>
    <t>u tipica combinada 68%)</t>
  </si>
  <si>
    <t>U expandida 95% (k=2)</t>
  </si>
  <si>
    <t>INCERTIDUMBRE DE CALIBRACION</t>
  </si>
  <si>
    <t>Termometro</t>
  </si>
  <si>
    <t>Error</t>
  </si>
  <si>
    <t>U exp</t>
  </si>
  <si>
    <t>Temperatura media de la sala (ºC)</t>
  </si>
  <si>
    <t>Uuso.max (permitida)</t>
  </si>
  <si>
    <t>Uuso.max (calculada)</t>
  </si>
  <si>
    <t>Tolerancia de Verificacion</t>
  </si>
  <si>
    <t>Limite Inferior</t>
  </si>
  <si>
    <t>Limite Superior</t>
  </si>
  <si>
    <t>Conformidad</t>
  </si>
  <si>
    <t>Medicion</t>
  </si>
  <si>
    <t>Verificado</t>
  </si>
  <si>
    <t>INCERTIDUMBRE DE USO</t>
  </si>
  <si>
    <t>Punto</t>
  </si>
  <si>
    <t>Media</t>
  </si>
  <si>
    <t>Max</t>
  </si>
  <si>
    <t>Min</t>
  </si>
  <si>
    <t>Max-Min</t>
  </si>
  <si>
    <t>Distribucion</t>
  </si>
  <si>
    <t>Lugar</t>
  </si>
  <si>
    <t xml:space="preserve">Tolerancia MINIMA de la Temperatura  de la Sala (+-) </t>
  </si>
  <si>
    <t>Temperatura Calidad Producto (botella Agua)</t>
  </si>
  <si>
    <t>PRODUCTO (Botellas de Agua)</t>
  </si>
  <si>
    <t>CERTIFICADO DE CALIBRACION</t>
  </si>
  <si>
    <t>Baños</t>
  </si>
  <si>
    <t>Grupo 1 - Lanjaron</t>
  </si>
  <si>
    <t>Grupo 2 - Fontvella</t>
  </si>
  <si>
    <t>Grupo 3 - Solan de Cabras</t>
  </si>
  <si>
    <t>Grupo 4 - Bezoya</t>
  </si>
  <si>
    <t>Grupo 5 - Vichy Catalan</t>
  </si>
  <si>
    <t>Grupo 6 - Aquarel</t>
  </si>
  <si>
    <t>Grupo 7 - Sierra Cazorla</t>
  </si>
  <si>
    <t>Grupo 8 - Cabreiroa</t>
  </si>
  <si>
    <t>Grupo 9 - Bronchales</t>
  </si>
  <si>
    <t>Grupo 10 - Evian</t>
  </si>
  <si>
    <t>Grupo 11 - Cortes</t>
  </si>
  <si>
    <t>Grupo 12 - Aquarel</t>
  </si>
  <si>
    <t xml:space="preserve"> Tolerancia Calidad Producto (botella Agua)</t>
  </si>
  <si>
    <t>INFORMACION DE LA PROBLEMÁTICA. CLIENTE QUIERE LAS BOTELLAS DE AGUA EN UN INTERVALO DE TEMPERATURA</t>
  </si>
  <si>
    <t>Mesa Baños</t>
  </si>
  <si>
    <t>Mesa Auxiliar</t>
  </si>
  <si>
    <t>Mesa Ordenador</t>
  </si>
  <si>
    <t>1er 0ºC</t>
  </si>
  <si>
    <t>2º 0ºC</t>
  </si>
  <si>
    <t>Resolucion</t>
  </si>
  <si>
    <t>rectangular</t>
  </si>
  <si>
    <t>Estabilidad ter</t>
  </si>
  <si>
    <t>Rectangular</t>
  </si>
  <si>
    <t>Estabilidad Baño</t>
  </si>
  <si>
    <t>Normal</t>
  </si>
  <si>
    <t>Uniformidad baño</t>
  </si>
  <si>
    <t>U patron</t>
  </si>
  <si>
    <t>Error Patron</t>
  </si>
  <si>
    <t>Deriva 1 año</t>
  </si>
  <si>
    <t>U ter</t>
  </si>
  <si>
    <t>Error ter</t>
  </si>
  <si>
    <t>NO</t>
  </si>
  <si>
    <t>SI</t>
  </si>
  <si>
    <t>Ordenador</t>
  </si>
  <si>
    <t>Mesa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</si>
</sst>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8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2" fontId="1" fillId="0" borderId="0" xfId="0" applyNumberFormat="1" applyFont="1"/>
    <xf numFmtId="0" fontId="2" fillId="0" borderId="0" xfId="0" applyFont="1"/>
    <xf numFmtId="166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6" fontId="4" fillId="2" borderId="0" xfId="0" applyNumberFormat="1" applyFont="1" applyFill="1"/>
    <xf numFmtId="0" fontId="3" fillId="2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4" xfId="0" applyFont="1" applyBorder="1"/>
    <xf numFmtId="0" fontId="5" fillId="3" borderId="9" xfId="0" applyFont="1" applyFill="1" applyBorder="1"/>
    <xf numFmtId="0" fontId="5" fillId="3" borderId="13" xfId="0" applyFont="1" applyFill="1" applyBorder="1"/>
    <xf numFmtId="0" fontId="5" fillId="4" borderId="0" xfId="0" applyFont="1" applyFill="1"/>
    <xf numFmtId="2" fontId="5" fillId="0" borderId="0" xfId="0" applyNumberFormat="1" applyFont="1"/>
    <xf numFmtId="165" fontId="5" fillId="0" borderId="5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0" fontId="5" fillId="0" borderId="18" xfId="0" applyFont="1" applyBorder="1"/>
    <xf numFmtId="0" fontId="5" fillId="0" borderId="4" xfId="0" applyFont="1" applyBorder="1"/>
    <xf numFmtId="0" fontId="5" fillId="3" borderId="0" xfId="0" applyFont="1" applyFill="1"/>
    <xf numFmtId="165" fontId="5" fillId="3" borderId="5" xfId="0" applyNumberFormat="1" applyFont="1" applyFill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3" borderId="7" xfId="0" applyFont="1" applyFill="1" applyBorder="1"/>
    <xf numFmtId="2" fontId="5" fillId="3" borderId="8" xfId="0" applyNumberFormat="1" applyFont="1" applyFill="1" applyBorder="1"/>
    <xf numFmtId="0" fontId="0" fillId="4" borderId="0" xfId="0" applyFill="1"/>
    <xf numFmtId="0" fontId="0" fillId="4" borderId="15" xfId="0" applyFill="1" applyBorder="1"/>
    <xf numFmtId="22" fontId="6" fillId="0" borderId="0" xfId="0" applyNumberFormat="1" applyFont="1"/>
    <xf numFmtId="166" fontId="5" fillId="0" borderId="6" xfId="0" applyNumberFormat="1" applyFont="1" applyBorder="1"/>
    <xf numFmtId="166" fontId="5" fillId="0" borderId="8" xfId="0" applyNumberFormat="1" applyFont="1" applyBorder="1"/>
    <xf numFmtId="0" fontId="0" fillId="10" borderId="22" xfId="0" applyFill="1" applyBorder="1" applyAlignment="1">
      <alignment horizontal="center" vertical="center" wrapText="1"/>
    </xf>
    <xf numFmtId="0" fontId="0" fillId="10" borderId="24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/>
    <xf numFmtId="0" fontId="0" fillId="3" borderId="9" xfId="0" applyFill="1" applyBorder="1"/>
    <xf numFmtId="0" fontId="5" fillId="5" borderId="27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/>
    </xf>
    <xf numFmtId="0" fontId="0" fillId="4" borderId="0" xfId="0" applyFont="1" applyFill="1"/>
    <xf numFmtId="0" fontId="0" fillId="0" borderId="0" xfId="0" applyFont="1" applyFill="1" applyBorder="1"/>
    <xf numFmtId="0" fontId="0" fillId="4" borderId="15" xfId="0" applyFont="1" applyFill="1" applyBorder="1"/>
    <xf numFmtId="2" fontId="0" fillId="0" borderId="0" xfId="0" applyNumberFormat="1"/>
    <xf numFmtId="0" fontId="0" fillId="0" borderId="0" xfId="0" applyFont="1"/>
    <xf numFmtId="166" fontId="5" fillId="3" borderId="8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zoomScale="115" zoomScaleNormal="115" workbookViewId="0">
      <pane ySplit="1" topLeftCell="A14" activePane="bottomLeft" state="frozen"/>
      <selection pane="bottomLeft" activeCell="F12" sqref="F12"/>
    </sheetView>
  </sheetViews>
  <sheetFormatPr baseColWidth="10" defaultColWidth="9.140625" defaultRowHeight="15" x14ac:dyDescent="0.25"/>
  <cols>
    <col min="1" max="1" width="25.28515625" style="5" customWidth="1"/>
    <col min="2" max="2" width="9" style="5" customWidth="1"/>
    <col min="3" max="3" width="28.5703125" style="5" customWidth="1"/>
    <col min="4" max="4" width="9" style="5" customWidth="1"/>
    <col min="5" max="5" width="24.42578125" style="5" bestFit="1" customWidth="1"/>
    <col min="6" max="6" width="20.42578125" style="5" customWidth="1"/>
    <col min="7" max="7" width="27.5703125" style="5" customWidth="1"/>
    <col min="8" max="8" width="9" style="5" customWidth="1"/>
    <col min="9" max="9" width="24.7109375" style="5" customWidth="1"/>
    <col min="10" max="10" width="9" style="5" customWidth="1"/>
    <col min="11" max="16384" width="9.140625" style="5"/>
  </cols>
  <sheetData>
    <row r="1" spans="1:10" x14ac:dyDescent="0.25">
      <c r="A1" s="4" t="s">
        <v>48</v>
      </c>
      <c r="C1" s="4" t="s">
        <v>49</v>
      </c>
      <c r="E1" s="4" t="s">
        <v>50</v>
      </c>
      <c r="G1" s="4"/>
      <c r="I1" s="4"/>
    </row>
    <row r="2" spans="1:10" x14ac:dyDescent="0.25">
      <c r="A2" s="5" t="s">
        <v>0</v>
      </c>
      <c r="B2" s="5" t="s">
        <v>1</v>
      </c>
      <c r="C2" s="5" t="s">
        <v>0</v>
      </c>
      <c r="D2" s="5" t="s">
        <v>1</v>
      </c>
      <c r="E2" s="5" t="s">
        <v>0</v>
      </c>
      <c r="F2" s="5" t="s">
        <v>1</v>
      </c>
    </row>
    <row r="3" spans="1:10" x14ac:dyDescent="0.25">
      <c r="A3" s="34">
        <v>45015.512187499997</v>
      </c>
      <c r="B3">
        <v>22.4</v>
      </c>
      <c r="C3" s="34">
        <v>45015.510937500003</v>
      </c>
      <c r="D3">
        <v>22.6</v>
      </c>
      <c r="E3" s="34">
        <v>45015.510289351849</v>
      </c>
      <c r="F3">
        <v>22.8</v>
      </c>
      <c r="G3" s="4"/>
      <c r="H3"/>
      <c r="I3" s="4"/>
    </row>
    <row r="4" spans="1:10" x14ac:dyDescent="0.25">
      <c r="A4" s="34">
        <v>45015.512881932867</v>
      </c>
      <c r="B4">
        <v>22.4</v>
      </c>
      <c r="C4" s="34">
        <v>45015.511631944442</v>
      </c>
      <c r="D4">
        <v>22.7</v>
      </c>
      <c r="E4" s="34">
        <v>45015.510983784719</v>
      </c>
      <c r="F4">
        <v>22.8</v>
      </c>
      <c r="G4" s="4"/>
      <c r="H4"/>
      <c r="I4" s="4"/>
    </row>
    <row r="5" spans="1:10" x14ac:dyDescent="0.25">
      <c r="A5" s="34">
        <v>45015.513576377314</v>
      </c>
      <c r="B5">
        <v>22.4</v>
      </c>
      <c r="C5" s="34">
        <v>45015.512326377313</v>
      </c>
      <c r="D5">
        <v>22.7</v>
      </c>
      <c r="E5" s="34">
        <v>45015.511678229166</v>
      </c>
      <c r="F5">
        <v>22.8</v>
      </c>
      <c r="G5" s="4"/>
      <c r="H5"/>
      <c r="I5" s="4"/>
    </row>
    <row r="6" spans="1:10" x14ac:dyDescent="0.25">
      <c r="A6" s="34">
        <v>45015.514270833337</v>
      </c>
      <c r="B6">
        <v>22.4</v>
      </c>
      <c r="C6" s="34">
        <v>45015.513020833336</v>
      </c>
      <c r="D6">
        <v>22.7</v>
      </c>
      <c r="E6" s="34">
        <v>45015.512372685182</v>
      </c>
      <c r="F6">
        <v>22.8</v>
      </c>
      <c r="G6" s="4"/>
      <c r="H6"/>
      <c r="I6" s="4"/>
    </row>
    <row r="7" spans="1:10" x14ac:dyDescent="0.25">
      <c r="A7" s="34">
        <v>45015.5149652662</v>
      </c>
      <c r="B7">
        <v>22.4</v>
      </c>
      <c r="C7" s="34">
        <v>45015.513715266206</v>
      </c>
      <c r="D7">
        <v>22.7</v>
      </c>
      <c r="E7" s="34">
        <v>45015.513067118052</v>
      </c>
      <c r="F7">
        <v>23</v>
      </c>
      <c r="G7" s="4"/>
      <c r="H7"/>
      <c r="I7" s="4"/>
    </row>
    <row r="8" spans="1:10" x14ac:dyDescent="0.25">
      <c r="A8" s="34">
        <v>45015.515659710647</v>
      </c>
      <c r="B8">
        <v>22.5</v>
      </c>
      <c r="C8" s="34">
        <v>45015.514409710646</v>
      </c>
      <c r="D8">
        <v>22.7</v>
      </c>
      <c r="E8" s="34">
        <v>45015.513761562499</v>
      </c>
      <c r="F8">
        <v>23</v>
      </c>
      <c r="G8" s="4"/>
      <c r="H8"/>
      <c r="I8" s="4"/>
    </row>
    <row r="9" spans="1:10" x14ac:dyDescent="0.25">
      <c r="A9" s="34">
        <v>45015.51635416667</v>
      </c>
      <c r="B9">
        <v>22.5</v>
      </c>
      <c r="C9" s="34">
        <v>45015.515104155093</v>
      </c>
      <c r="D9">
        <v>22.8</v>
      </c>
      <c r="E9" s="34">
        <v>45015.514456018522</v>
      </c>
      <c r="F9">
        <v>23</v>
      </c>
      <c r="G9" s="4"/>
      <c r="H9"/>
      <c r="I9" s="4"/>
    </row>
    <row r="10" spans="1:10" x14ac:dyDescent="0.25">
      <c r="A10" s="34">
        <v>45015.517048611109</v>
      </c>
      <c r="B10">
        <v>22.5</v>
      </c>
      <c r="C10" s="34">
        <v>45015.515798599539</v>
      </c>
      <c r="D10">
        <v>22.8</v>
      </c>
      <c r="E10" s="34">
        <v>45015.515150451392</v>
      </c>
      <c r="F10">
        <v>23</v>
      </c>
      <c r="G10" s="4"/>
      <c r="H10"/>
      <c r="I10" s="4"/>
    </row>
    <row r="11" spans="1:10" x14ac:dyDescent="0.25">
      <c r="A11" s="34">
        <v>45015.51774304398</v>
      </c>
      <c r="B11">
        <v>22.5</v>
      </c>
      <c r="C11" s="34">
        <v>45015.516493043979</v>
      </c>
      <c r="D11">
        <v>22.8</v>
      </c>
      <c r="E11" s="34">
        <v>45015.515844895832</v>
      </c>
      <c r="F11">
        <v>23</v>
      </c>
      <c r="G11" s="4"/>
      <c r="H11"/>
      <c r="I11" s="4"/>
    </row>
    <row r="12" spans="1:10" x14ac:dyDescent="0.25">
      <c r="A12" s="34">
        <v>45015.518437500003</v>
      </c>
      <c r="B12">
        <v>22.5</v>
      </c>
      <c r="C12" s="34">
        <v>45015.517187488425</v>
      </c>
      <c r="D12">
        <v>22.8</v>
      </c>
      <c r="E12" s="34">
        <v>45015.516539351855</v>
      </c>
      <c r="F12">
        <v>23</v>
      </c>
      <c r="G12" s="4"/>
      <c r="H12"/>
      <c r="I12" s="4"/>
    </row>
    <row r="13" spans="1:10" x14ac:dyDescent="0.25">
      <c r="A13" s="34">
        <v>45015.519131944442</v>
      </c>
      <c r="B13">
        <v>22.5</v>
      </c>
      <c r="C13" s="34">
        <v>45015.517881944441</v>
      </c>
      <c r="D13">
        <v>22.8</v>
      </c>
      <c r="E13" s="34">
        <v>45015.517233796294</v>
      </c>
      <c r="F13">
        <v>23</v>
      </c>
      <c r="G13" s="4"/>
      <c r="H13"/>
      <c r="I13" s="4"/>
    </row>
    <row r="14" spans="1:10" x14ac:dyDescent="0.25">
      <c r="A14" s="4"/>
      <c r="B14"/>
      <c r="C14" s="4"/>
      <c r="D14"/>
      <c r="E14" s="4"/>
      <c r="F14"/>
      <c r="G14" s="4"/>
      <c r="H14"/>
      <c r="I14" s="4"/>
    </row>
    <row r="15" spans="1:10" x14ac:dyDescent="0.25">
      <c r="A15" s="5" t="s">
        <v>23</v>
      </c>
      <c r="B15" s="6">
        <f>AVERAGE(B3:B13)</f>
        <v>22.454545454545453</v>
      </c>
      <c r="D15" s="6">
        <f>AVERAGE(D3:D13)</f>
        <v>22.736363636363642</v>
      </c>
      <c r="F15" s="6">
        <f>AVERAGE(F3:F13)</f>
        <v>22.927272727272726</v>
      </c>
      <c r="H15" s="6"/>
      <c r="J15" s="6"/>
    </row>
    <row r="16" spans="1:10" x14ac:dyDescent="0.25">
      <c r="A16" t="s">
        <v>24</v>
      </c>
      <c r="B16" s="6">
        <f>MAX(B3:B13)</f>
        <v>22.5</v>
      </c>
      <c r="D16" s="6">
        <f>MAX(D3:D13)</f>
        <v>22.8</v>
      </c>
      <c r="F16" s="6">
        <f>MAX(F3:F13)</f>
        <v>23</v>
      </c>
      <c r="H16" s="6"/>
      <c r="J16" s="6"/>
    </row>
    <row r="17" spans="1:8" x14ac:dyDescent="0.25">
      <c r="A17" t="s">
        <v>25</v>
      </c>
      <c r="B17" s="5">
        <f>MIN(B3:B13)</f>
        <v>22.4</v>
      </c>
      <c r="D17" s="5">
        <f>MIN(D3:D13)</f>
        <v>22.6</v>
      </c>
      <c r="F17" s="5">
        <f>MIN(F3:F13)</f>
        <v>22.8</v>
      </c>
    </row>
    <row r="18" spans="1:8" x14ac:dyDescent="0.25">
      <c r="A18" t="s">
        <v>26</v>
      </c>
      <c r="B18" s="6">
        <f>B16-B17</f>
        <v>0.10000000000000142</v>
      </c>
      <c r="D18" s="6">
        <f>D16-D17</f>
        <v>0.19999999999999929</v>
      </c>
      <c r="F18" s="6">
        <f>F16-F17</f>
        <v>0.19999999999999929</v>
      </c>
    </row>
    <row r="19" spans="1:8" x14ac:dyDescent="0.25">
      <c r="A19"/>
    </row>
    <row r="23" spans="1:8" x14ac:dyDescent="0.25">
      <c r="B23" s="6"/>
      <c r="D23" s="49"/>
      <c r="E23" s="49"/>
      <c r="F23" s="49"/>
      <c r="G23" s="49"/>
      <c r="H23" s="8"/>
    </row>
    <row r="24" spans="1:8" x14ac:dyDescent="0.25">
      <c r="B24" s="7"/>
      <c r="D24" s="49"/>
      <c r="E24" s="49"/>
      <c r="F24" s="49"/>
      <c r="G24" s="49"/>
      <c r="H24" s="8"/>
    </row>
    <row r="27" spans="1:8" ht="18.75" x14ac:dyDescent="0.3">
      <c r="D27" s="50" t="s">
        <v>12</v>
      </c>
      <c r="E27" s="50"/>
      <c r="F27" s="50"/>
      <c r="G27" s="9">
        <f>AVERAGE(B15:F15)</f>
        <v>22.706060606060607</v>
      </c>
    </row>
    <row r="28" spans="1:8" ht="18.75" x14ac:dyDescent="0.3">
      <c r="D28" s="10" t="s">
        <v>29</v>
      </c>
      <c r="E28" s="10"/>
      <c r="F28" s="10"/>
      <c r="G28" s="9">
        <f>MAX(B18:F18)</f>
        <v>0.19999999999999929</v>
      </c>
    </row>
  </sheetData>
  <mergeCells count="3">
    <mergeCell ref="D23:G23"/>
    <mergeCell ref="D24:G24"/>
    <mergeCell ref="D27:F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25"/>
  <sheetViews>
    <sheetView topLeftCell="G1" zoomScaleNormal="100" workbookViewId="0">
      <selection activeCell="M3" sqref="M3"/>
    </sheetView>
  </sheetViews>
  <sheetFormatPr baseColWidth="10" defaultColWidth="11.42578125" defaultRowHeight="15" x14ac:dyDescent="0.25"/>
  <cols>
    <col min="1" max="2" width="11.42578125" style="11"/>
    <col min="3" max="3" width="18.42578125" style="11" customWidth="1"/>
    <col min="4" max="5" width="11.42578125" style="11"/>
    <col min="6" max="6" width="22.5703125" style="11" bestFit="1" customWidth="1"/>
    <col min="7" max="7" width="12.85546875" style="11" bestFit="1" customWidth="1"/>
    <col min="8" max="8" width="12.85546875" style="11" customWidth="1"/>
    <col min="9" max="9" width="11.42578125" style="11"/>
    <col min="10" max="13" width="11.42578125" style="12"/>
    <col min="14" max="18" width="11.42578125" style="11"/>
    <col min="19" max="19" width="23.85546875" style="11" bestFit="1" customWidth="1"/>
    <col min="20" max="20" width="14" style="11" customWidth="1"/>
    <col min="21" max="16384" width="11.42578125" style="11"/>
  </cols>
  <sheetData>
    <row r="1" spans="2:20" x14ac:dyDescent="0.25">
      <c r="B1" s="54" t="s">
        <v>8</v>
      </c>
      <c r="C1" s="55"/>
      <c r="D1" s="55"/>
      <c r="E1" s="55"/>
      <c r="F1" s="55"/>
      <c r="G1" s="56"/>
      <c r="H1" s="44"/>
      <c r="O1" s="54" t="s">
        <v>21</v>
      </c>
      <c r="P1" s="55"/>
      <c r="Q1" s="55"/>
      <c r="R1" s="55"/>
      <c r="S1" s="55"/>
      <c r="T1" s="56"/>
    </row>
    <row r="2" spans="2:20" x14ac:dyDescent="0.25">
      <c r="B2" s="51">
        <v>-10</v>
      </c>
      <c r="C2" s="13"/>
      <c r="D2" s="14" t="s">
        <v>2</v>
      </c>
      <c r="E2" s="46" t="s">
        <v>27</v>
      </c>
      <c r="F2" s="14" t="s">
        <v>4</v>
      </c>
      <c r="G2" s="15" t="s">
        <v>5</v>
      </c>
      <c r="O2" s="51"/>
      <c r="P2" s="13"/>
      <c r="Q2" s="14" t="s">
        <v>2</v>
      </c>
      <c r="R2" s="46" t="s">
        <v>27</v>
      </c>
      <c r="S2" s="14" t="s">
        <v>4</v>
      </c>
      <c r="T2" s="15" t="s">
        <v>5</v>
      </c>
    </row>
    <row r="3" spans="2:20" x14ac:dyDescent="0.25">
      <c r="B3" s="52"/>
      <c r="C3" s="73" t="s">
        <v>53</v>
      </c>
      <c r="D3" s="11">
        <v>0.1</v>
      </c>
      <c r="E3" t="s">
        <v>54</v>
      </c>
      <c r="F3" s="17">
        <f>2*SQRT(3)</f>
        <v>3.4641016151377544</v>
      </c>
      <c r="G3" s="18">
        <f>D3/F3</f>
        <v>2.8867513459481291E-2</v>
      </c>
      <c r="H3" s="45"/>
      <c r="O3" s="52"/>
      <c r="P3" s="73" t="s">
        <v>53</v>
      </c>
      <c r="Q3" s="11">
        <v>0.1</v>
      </c>
      <c r="R3" t="s">
        <v>54</v>
      </c>
      <c r="S3" s="17">
        <f>2*SQRT(3)</f>
        <v>3.4641016151377544</v>
      </c>
      <c r="T3" s="18">
        <f>Q3/S3</f>
        <v>2.8867513459481291E-2</v>
      </c>
    </row>
    <row r="4" spans="2:20" ht="15.75" thickBot="1" x14ac:dyDescent="0.3">
      <c r="B4" s="52"/>
      <c r="C4" s="73" t="s">
        <v>55</v>
      </c>
      <c r="D4" s="11">
        <v>0.1</v>
      </c>
      <c r="E4" t="s">
        <v>56</v>
      </c>
      <c r="F4" s="17">
        <f>SQRT(3)</f>
        <v>1.7320508075688772</v>
      </c>
      <c r="G4" s="18">
        <f>D4/F4</f>
        <v>5.7735026918962581E-2</v>
      </c>
      <c r="H4" s="45"/>
      <c r="O4" s="52"/>
      <c r="P4" s="32" t="s">
        <v>62</v>
      </c>
      <c r="Q4" s="11">
        <v>0.1</v>
      </c>
      <c r="R4" t="s">
        <v>54</v>
      </c>
      <c r="S4" s="17">
        <f>SQRT(3)</f>
        <v>1.7320508075688772</v>
      </c>
      <c r="T4" s="18">
        <f>Q4/S4</f>
        <v>5.7735026918962581E-2</v>
      </c>
    </row>
    <row r="5" spans="2:20" x14ac:dyDescent="0.25">
      <c r="B5" s="52"/>
      <c r="C5" s="73" t="s">
        <v>57</v>
      </c>
      <c r="D5" s="11">
        <v>0</v>
      </c>
      <c r="E5" t="s">
        <v>58</v>
      </c>
      <c r="F5" s="11">
        <v>1</v>
      </c>
      <c r="G5" s="18">
        <f>D5/F5</f>
        <v>0</v>
      </c>
      <c r="H5" s="45"/>
      <c r="I5" s="60" t="s">
        <v>32</v>
      </c>
      <c r="J5" s="61"/>
      <c r="K5" s="61"/>
      <c r="L5" s="61"/>
      <c r="M5" s="62"/>
      <c r="O5" s="52"/>
      <c r="P5" s="73" t="s">
        <v>63</v>
      </c>
      <c r="Q5" s="76">
        <f>M9</f>
        <v>0.40269322199023194</v>
      </c>
      <c r="R5" s="77" t="s">
        <v>58</v>
      </c>
      <c r="S5" s="17">
        <v>2</v>
      </c>
      <c r="T5" s="18">
        <f>Q5/S5</f>
        <v>0.20134661099511597</v>
      </c>
    </row>
    <row r="6" spans="2:20" ht="15.75" thickBot="1" x14ac:dyDescent="0.3">
      <c r="B6" s="52"/>
      <c r="C6" s="73" t="s">
        <v>59</v>
      </c>
      <c r="D6" s="74">
        <v>0.2</v>
      </c>
      <c r="E6" t="s">
        <v>56</v>
      </c>
      <c r="F6" s="17">
        <f>2*SQRT(3)</f>
        <v>3.4641016151377544</v>
      </c>
      <c r="G6" s="18">
        <f>D6/F6</f>
        <v>5.7735026918962581E-2</v>
      </c>
      <c r="H6" s="45"/>
      <c r="I6" s="63"/>
      <c r="J6" s="64"/>
      <c r="K6" s="64"/>
      <c r="L6" s="64"/>
      <c r="M6" s="65"/>
      <c r="O6" s="52"/>
      <c r="P6" s="32" t="s">
        <v>64</v>
      </c>
      <c r="Q6" s="17">
        <f>L9</f>
        <v>0.29999999999999893</v>
      </c>
      <c r="R6"/>
      <c r="S6" s="17"/>
      <c r="T6" s="18"/>
    </row>
    <row r="7" spans="2:20" x14ac:dyDescent="0.25">
      <c r="B7" s="52"/>
      <c r="C7" s="73" t="s">
        <v>60</v>
      </c>
      <c r="D7" s="74">
        <v>0.17</v>
      </c>
      <c r="E7" t="s">
        <v>58</v>
      </c>
      <c r="F7" s="17">
        <v>2</v>
      </c>
      <c r="G7" s="18">
        <f>D7/F7</f>
        <v>8.5000000000000006E-2</v>
      </c>
      <c r="H7" s="45"/>
      <c r="I7" s="48" t="s">
        <v>22</v>
      </c>
      <c r="J7" s="47" t="s">
        <v>3</v>
      </c>
      <c r="K7" s="42" t="s">
        <v>9</v>
      </c>
      <c r="L7" s="42" t="s">
        <v>10</v>
      </c>
      <c r="M7" s="43" t="s">
        <v>11</v>
      </c>
      <c r="O7" s="52"/>
      <c r="P7" s="16"/>
      <c r="S7" s="17"/>
      <c r="T7" s="18"/>
    </row>
    <row r="8" spans="2:20" x14ac:dyDescent="0.25">
      <c r="B8" s="53"/>
      <c r="C8" s="75" t="s">
        <v>61</v>
      </c>
      <c r="D8" s="22">
        <v>0.08</v>
      </c>
      <c r="E8" s="22"/>
      <c r="F8" s="22"/>
      <c r="G8" s="23"/>
      <c r="O8" s="53"/>
      <c r="P8" s="33"/>
      <c r="Q8" s="22"/>
      <c r="R8" s="22"/>
      <c r="S8" s="22"/>
      <c r="T8" s="23"/>
    </row>
    <row r="9" spans="2:20" ht="15.75" thickBot="1" x14ac:dyDescent="0.3">
      <c r="B9" s="24"/>
      <c r="F9" s="25" t="s">
        <v>6</v>
      </c>
      <c r="G9" s="26">
        <f>SQRT(SUMSQ(G3:G7))+ABS(D8)</f>
        <v>0.20134661099511597</v>
      </c>
      <c r="H9" s="45"/>
      <c r="I9" s="19">
        <v>-10</v>
      </c>
      <c r="J9" s="19">
        <v>-10.1</v>
      </c>
      <c r="K9" s="20">
        <v>-9.8000000000000007</v>
      </c>
      <c r="L9" s="20">
        <f>K9-J9</f>
        <v>0.29999999999999893</v>
      </c>
      <c r="M9" s="21">
        <f>G11</f>
        <v>0.40269322199023194</v>
      </c>
      <c r="O9" s="24"/>
      <c r="S9" s="25" t="s">
        <v>6</v>
      </c>
      <c r="T9" s="26">
        <f>SQRT(SUMSQ(T3:T5))+ABS(Q6)</f>
        <v>0.51144059313642865</v>
      </c>
    </row>
    <row r="10" spans="2:20" ht="15.75" thickBot="1" x14ac:dyDescent="0.3">
      <c r="B10" s="24"/>
      <c r="G10" s="27"/>
      <c r="I10" s="19">
        <v>40</v>
      </c>
      <c r="J10" s="19">
        <v>39.9</v>
      </c>
      <c r="K10" s="20">
        <v>39.799999999999997</v>
      </c>
      <c r="L10" s="20">
        <f>K10-J10</f>
        <v>-0.10000000000000142</v>
      </c>
      <c r="M10" s="21">
        <f>G24</f>
        <v>0.40269322199023194</v>
      </c>
      <c r="O10" s="24"/>
      <c r="T10" s="27"/>
    </row>
    <row r="11" spans="2:20" ht="15.75" thickBot="1" x14ac:dyDescent="0.3">
      <c r="B11" s="28"/>
      <c r="C11" s="29"/>
      <c r="D11" s="29"/>
      <c r="E11" s="29"/>
      <c r="F11" s="30" t="s">
        <v>7</v>
      </c>
      <c r="G11" s="31">
        <f>2*G9</f>
        <v>0.40269322199023194</v>
      </c>
      <c r="H11" s="17"/>
      <c r="I11" s="12"/>
      <c r="O11" s="28"/>
      <c r="P11" s="29"/>
      <c r="Q11" s="29"/>
      <c r="R11" s="29"/>
      <c r="S11" s="30" t="s">
        <v>7</v>
      </c>
      <c r="T11" s="78">
        <f>2*T9</f>
        <v>1.0228811862728573</v>
      </c>
    </row>
    <row r="12" spans="2:20" x14ac:dyDescent="0.25">
      <c r="I12" s="12"/>
    </row>
    <row r="13" spans="2:20" ht="15.75" thickBot="1" x14ac:dyDescent="0.3">
      <c r="I13" s="12"/>
    </row>
    <row r="14" spans="2:20" ht="15.75" thickBot="1" x14ac:dyDescent="0.3">
      <c r="B14" s="57" t="s">
        <v>8</v>
      </c>
      <c r="C14" s="58"/>
      <c r="D14" s="58"/>
      <c r="E14" s="58"/>
      <c r="F14" s="58"/>
      <c r="G14" s="59"/>
      <c r="H14" s="44"/>
      <c r="I14" s="12"/>
    </row>
    <row r="15" spans="2:20" x14ac:dyDescent="0.25">
      <c r="B15" s="51">
        <v>40</v>
      </c>
      <c r="C15" s="13"/>
      <c r="D15" s="14" t="s">
        <v>2</v>
      </c>
      <c r="E15" s="46" t="s">
        <v>27</v>
      </c>
      <c r="F15" s="14" t="s">
        <v>4</v>
      </c>
      <c r="G15" s="15" t="s">
        <v>5</v>
      </c>
      <c r="O15" s="54" t="s">
        <v>21</v>
      </c>
      <c r="P15" s="55"/>
      <c r="Q15" s="55"/>
      <c r="R15" s="55"/>
      <c r="S15" s="55"/>
      <c r="T15" s="56"/>
    </row>
    <row r="16" spans="2:20" x14ac:dyDescent="0.25">
      <c r="B16" s="52"/>
      <c r="C16" s="73" t="s">
        <v>53</v>
      </c>
      <c r="D16" s="11">
        <v>0.1</v>
      </c>
      <c r="E16" t="s">
        <v>54</v>
      </c>
      <c r="F16" s="17">
        <f>2*SQRT(3)</f>
        <v>3.4641016151377544</v>
      </c>
      <c r="G16" s="18">
        <f>D16/F16</f>
        <v>2.8867513459481291E-2</v>
      </c>
      <c r="H16" s="45"/>
      <c r="O16" s="51"/>
      <c r="P16" s="13"/>
      <c r="Q16" s="14" t="s">
        <v>2</v>
      </c>
      <c r="R16" s="46" t="s">
        <v>27</v>
      </c>
      <c r="S16" s="14" t="s">
        <v>4</v>
      </c>
      <c r="T16" s="15" t="s">
        <v>5</v>
      </c>
    </row>
    <row r="17" spans="2:20" x14ac:dyDescent="0.25">
      <c r="B17" s="52"/>
      <c r="C17" s="73" t="s">
        <v>55</v>
      </c>
      <c r="D17" s="11">
        <v>0.1</v>
      </c>
      <c r="E17" t="s">
        <v>56</v>
      </c>
      <c r="F17" s="17">
        <f>SQRT(3)</f>
        <v>1.7320508075688772</v>
      </c>
      <c r="G17" s="18">
        <f>D17/F17</f>
        <v>5.7735026918962581E-2</v>
      </c>
      <c r="H17" s="45"/>
      <c r="I17" s="12"/>
      <c r="O17" s="52"/>
      <c r="P17" s="73" t="s">
        <v>53</v>
      </c>
      <c r="Q17" s="11">
        <v>0.1</v>
      </c>
      <c r="R17" t="s">
        <v>54</v>
      </c>
      <c r="S17" s="17">
        <f>2*SQRT(3)</f>
        <v>3.4641016151377544</v>
      </c>
      <c r="T17" s="18">
        <f>Q17/S17</f>
        <v>2.8867513459481291E-2</v>
      </c>
    </row>
    <row r="18" spans="2:20" x14ac:dyDescent="0.25">
      <c r="B18" s="52"/>
      <c r="C18" s="73" t="s">
        <v>57</v>
      </c>
      <c r="D18" s="11">
        <v>0</v>
      </c>
      <c r="E18" t="s">
        <v>58</v>
      </c>
      <c r="F18" s="11">
        <v>1</v>
      </c>
      <c r="G18" s="18">
        <f>D18/F18</f>
        <v>0</v>
      </c>
      <c r="H18" s="45"/>
      <c r="I18" s="12"/>
      <c r="O18" s="52"/>
      <c r="P18" s="32" t="s">
        <v>62</v>
      </c>
      <c r="Q18" s="11">
        <v>0.1</v>
      </c>
      <c r="R18" t="s">
        <v>54</v>
      </c>
      <c r="S18" s="17">
        <f>SQRT(3)</f>
        <v>1.7320508075688772</v>
      </c>
      <c r="T18" s="18">
        <f>Q18/S18</f>
        <v>5.7735026918962581E-2</v>
      </c>
    </row>
    <row r="19" spans="2:20" x14ac:dyDescent="0.25">
      <c r="B19" s="52"/>
      <c r="C19" s="73" t="s">
        <v>59</v>
      </c>
      <c r="D19" s="74">
        <v>0.2</v>
      </c>
      <c r="E19" t="s">
        <v>56</v>
      </c>
      <c r="F19" s="17">
        <f>2*SQRT(3)</f>
        <v>3.4641016151377544</v>
      </c>
      <c r="G19" s="18">
        <f>D19/F19</f>
        <v>5.7735026918962581E-2</v>
      </c>
      <c r="H19" s="45"/>
      <c r="I19" s="12"/>
      <c r="O19" s="52"/>
      <c r="P19" s="73" t="s">
        <v>63</v>
      </c>
      <c r="Q19" s="76">
        <f>M10</f>
        <v>0.40269322199023194</v>
      </c>
      <c r="R19" s="77" t="s">
        <v>58</v>
      </c>
      <c r="S19" s="17">
        <v>2</v>
      </c>
      <c r="T19" s="18">
        <f>Q19/S19</f>
        <v>0.20134661099511597</v>
      </c>
    </row>
    <row r="20" spans="2:20" x14ac:dyDescent="0.25">
      <c r="B20" s="52"/>
      <c r="C20" s="73" t="s">
        <v>60</v>
      </c>
      <c r="D20" s="74">
        <v>0.17</v>
      </c>
      <c r="E20" t="s">
        <v>58</v>
      </c>
      <c r="F20" s="17">
        <v>2</v>
      </c>
      <c r="G20" s="18">
        <f>D20/F20</f>
        <v>8.5000000000000006E-2</v>
      </c>
      <c r="H20" s="45"/>
      <c r="I20" s="12"/>
      <c r="O20" s="52"/>
      <c r="P20" s="32" t="s">
        <v>64</v>
      </c>
      <c r="Q20" s="17">
        <f>L10</f>
        <v>-0.10000000000000142</v>
      </c>
      <c r="R20"/>
      <c r="S20" s="17"/>
      <c r="T20" s="18"/>
    </row>
    <row r="21" spans="2:20" x14ac:dyDescent="0.25">
      <c r="B21" s="53"/>
      <c r="C21" s="75" t="s">
        <v>61</v>
      </c>
      <c r="D21" s="22">
        <v>0.08</v>
      </c>
      <c r="E21" s="22"/>
      <c r="F21" s="22"/>
      <c r="G21" s="23"/>
      <c r="I21" s="12"/>
      <c r="O21" s="52"/>
      <c r="P21" s="16"/>
      <c r="S21" s="17"/>
      <c r="T21" s="18"/>
    </row>
    <row r="22" spans="2:20" ht="15.75" thickBot="1" x14ac:dyDescent="0.3">
      <c r="B22" s="24"/>
      <c r="F22" s="25" t="s">
        <v>6</v>
      </c>
      <c r="G22" s="26">
        <f>SQRT(SUMSQ(G16:G20))+ABS(D21)</f>
        <v>0.20134661099511597</v>
      </c>
      <c r="H22" s="45"/>
      <c r="I22" s="12"/>
      <c r="O22" s="53"/>
      <c r="P22" s="33"/>
      <c r="Q22" s="22"/>
      <c r="R22" s="22"/>
      <c r="S22" s="22"/>
      <c r="T22" s="23"/>
    </row>
    <row r="23" spans="2:20" x14ac:dyDescent="0.25">
      <c r="B23" s="72" t="s">
        <v>51</v>
      </c>
      <c r="C23" s="72" t="s">
        <v>52</v>
      </c>
      <c r="G23" s="27"/>
      <c r="I23" s="12"/>
      <c r="O23" s="24"/>
      <c r="S23" s="25" t="s">
        <v>6</v>
      </c>
      <c r="T23" s="26">
        <f>SQRT(SUMSQ(T17:T19))+ABS(Q20)</f>
        <v>0.31144059313643113</v>
      </c>
    </row>
    <row r="24" spans="2:20" ht="15.75" thickBot="1" x14ac:dyDescent="0.3">
      <c r="B24" s="35">
        <v>0.1</v>
      </c>
      <c r="C24" s="36">
        <v>0</v>
      </c>
      <c r="D24" s="29"/>
      <c r="E24" s="29"/>
      <c r="F24" s="30" t="s">
        <v>7</v>
      </c>
      <c r="G24" s="31">
        <f>2*G22</f>
        <v>0.40269322199023194</v>
      </c>
      <c r="H24" s="17"/>
      <c r="I24" s="12"/>
      <c r="O24" s="24"/>
      <c r="T24" s="27"/>
    </row>
    <row r="25" spans="2:20" ht="15.75" thickBot="1" x14ac:dyDescent="0.3">
      <c r="I25" s="12"/>
      <c r="O25" s="28"/>
      <c r="P25" s="29"/>
      <c r="Q25" s="29"/>
      <c r="R25" s="29"/>
      <c r="S25" s="30" t="s">
        <v>7</v>
      </c>
      <c r="T25" s="78">
        <f>2*T23</f>
        <v>0.62288118627286226</v>
      </c>
    </row>
  </sheetData>
  <mergeCells count="9">
    <mergeCell ref="B15:B21"/>
    <mergeCell ref="O15:T15"/>
    <mergeCell ref="O16:O22"/>
    <mergeCell ref="O1:T1"/>
    <mergeCell ref="O2:O8"/>
    <mergeCell ref="B1:G1"/>
    <mergeCell ref="B2:B8"/>
    <mergeCell ref="B14:G14"/>
    <mergeCell ref="I5:M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16"/>
  <sheetViews>
    <sheetView tabSelected="1" zoomScale="85" zoomScaleNormal="85" workbookViewId="0">
      <selection activeCell="J14" sqref="J14"/>
    </sheetView>
  </sheetViews>
  <sheetFormatPr baseColWidth="10" defaultRowHeight="15" x14ac:dyDescent="0.25"/>
  <cols>
    <col min="1" max="1" width="23.5703125" bestFit="1" customWidth="1"/>
    <col min="2" max="2" width="16.28515625" customWidth="1"/>
    <col min="3" max="3" width="17" customWidth="1"/>
    <col min="4" max="4" width="22.5703125" bestFit="1" customWidth="1"/>
    <col min="5" max="5" width="19.140625" customWidth="1"/>
    <col min="6" max="6" width="21.5703125" customWidth="1"/>
    <col min="7" max="7" width="20" customWidth="1"/>
    <col min="8" max="8" width="17" customWidth="1"/>
    <col min="9" max="9" width="16.140625" customWidth="1"/>
    <col min="10" max="10" width="13.7109375" customWidth="1"/>
    <col min="11" max="11" width="9.7109375" bestFit="1" customWidth="1"/>
    <col min="12" max="12" width="14.5703125" customWidth="1"/>
  </cols>
  <sheetData>
    <row r="2" spans="1:12" ht="15.75" thickBot="1" x14ac:dyDescent="0.3">
      <c r="D2" s="66"/>
      <c r="E2" s="66"/>
      <c r="F2" s="66"/>
      <c r="G2" s="66"/>
      <c r="H2" s="66"/>
      <c r="I2" s="66"/>
      <c r="J2" s="66"/>
      <c r="K2" s="66"/>
    </row>
    <row r="3" spans="1:12" ht="62.25" customHeight="1" thickBot="1" x14ac:dyDescent="0.3">
      <c r="B3" s="70" t="s">
        <v>47</v>
      </c>
      <c r="C3" s="71"/>
      <c r="D3" s="68"/>
      <c r="E3" s="68"/>
      <c r="F3" s="69"/>
      <c r="G3" s="67" t="s">
        <v>31</v>
      </c>
      <c r="H3" s="68"/>
      <c r="I3" s="68"/>
      <c r="J3" s="68"/>
      <c r="K3" s="68"/>
      <c r="L3" s="69"/>
    </row>
    <row r="4" spans="1:12" ht="66" customHeight="1" thickBot="1" x14ac:dyDescent="0.3">
      <c r="B4" s="37" t="s">
        <v>30</v>
      </c>
      <c r="C4" s="38" t="s">
        <v>46</v>
      </c>
      <c r="D4" s="40" t="s">
        <v>13</v>
      </c>
      <c r="E4" s="40" t="s">
        <v>14</v>
      </c>
      <c r="F4" s="41" t="s">
        <v>20</v>
      </c>
      <c r="G4" s="39" t="s">
        <v>15</v>
      </c>
      <c r="H4" s="40" t="s">
        <v>16</v>
      </c>
      <c r="I4" s="40" t="s">
        <v>17</v>
      </c>
      <c r="J4" s="40" t="s">
        <v>28</v>
      </c>
      <c r="K4" s="40" t="s">
        <v>19</v>
      </c>
      <c r="L4" s="41" t="s">
        <v>18</v>
      </c>
    </row>
    <row r="5" spans="1:12" x14ac:dyDescent="0.25">
      <c r="A5" t="s">
        <v>34</v>
      </c>
      <c r="B5" s="1">
        <v>25</v>
      </c>
      <c r="C5" s="1">
        <v>3</v>
      </c>
      <c r="D5" s="3">
        <f>C5/3</f>
        <v>1</v>
      </c>
      <c r="E5" s="2">
        <v>1.29</v>
      </c>
      <c r="F5" s="2" t="s">
        <v>65</v>
      </c>
      <c r="G5" s="3">
        <f>C5-D5</f>
        <v>2</v>
      </c>
      <c r="H5" s="3">
        <f>B5-G5</f>
        <v>23</v>
      </c>
      <c r="I5" s="3">
        <f>B5+G5</f>
        <v>27</v>
      </c>
      <c r="J5" s="3" t="s">
        <v>33</v>
      </c>
      <c r="K5" s="2">
        <v>23.3</v>
      </c>
      <c r="L5" s="2" t="s">
        <v>66</v>
      </c>
    </row>
    <row r="6" spans="1:12" x14ac:dyDescent="0.25">
      <c r="A6" t="s">
        <v>35</v>
      </c>
      <c r="B6" s="1">
        <v>25</v>
      </c>
      <c r="C6" s="1">
        <v>2.5</v>
      </c>
      <c r="D6" s="3">
        <f>C6/3</f>
        <v>0.83333333333333337</v>
      </c>
      <c r="E6" s="2">
        <v>1.1299999999999999</v>
      </c>
      <c r="F6" s="2" t="s">
        <v>65</v>
      </c>
      <c r="G6" s="3">
        <f>C6-D6</f>
        <v>1.6666666666666665</v>
      </c>
      <c r="H6" s="3">
        <f>B6-G6</f>
        <v>23.333333333333332</v>
      </c>
      <c r="I6" s="3">
        <f>B6+G6</f>
        <v>26.666666666666668</v>
      </c>
      <c r="J6" s="3" t="s">
        <v>33</v>
      </c>
      <c r="K6" s="2">
        <v>23.4</v>
      </c>
      <c r="L6" s="2" t="s">
        <v>66</v>
      </c>
    </row>
    <row r="7" spans="1:12" x14ac:dyDescent="0.25">
      <c r="A7" t="s">
        <v>36</v>
      </c>
      <c r="B7" s="1">
        <v>24</v>
      </c>
      <c r="C7" s="1">
        <v>3</v>
      </c>
      <c r="D7" s="3">
        <f>C7/3</f>
        <v>1</v>
      </c>
      <c r="E7" s="2">
        <v>1.38</v>
      </c>
      <c r="F7" s="2" t="s">
        <v>65</v>
      </c>
      <c r="G7" s="3">
        <f>C7-D7</f>
        <v>2</v>
      </c>
      <c r="H7" s="3">
        <f>B7-G7</f>
        <v>22</v>
      </c>
      <c r="I7" s="3">
        <f>B7+G7</f>
        <v>26</v>
      </c>
      <c r="J7" s="3" t="s">
        <v>33</v>
      </c>
      <c r="K7" s="2">
        <v>23.3</v>
      </c>
      <c r="L7" s="2" t="s">
        <v>66</v>
      </c>
    </row>
    <row r="8" spans="1:12" x14ac:dyDescent="0.25">
      <c r="A8" t="s">
        <v>37</v>
      </c>
      <c r="B8" s="79">
        <v>24</v>
      </c>
      <c r="C8" s="79">
        <v>2.5</v>
      </c>
      <c r="D8" s="3">
        <f>C8/3</f>
        <v>0.83333333333333337</v>
      </c>
      <c r="E8" s="2">
        <v>1.1000000000000001</v>
      </c>
      <c r="F8" s="2" t="s">
        <v>65</v>
      </c>
      <c r="G8" s="3">
        <f>C8-D8</f>
        <v>1.6666666666666665</v>
      </c>
      <c r="H8" s="3">
        <f>B8-G8</f>
        <v>22.333333333333332</v>
      </c>
      <c r="I8" s="3">
        <f>B8+G8</f>
        <v>25.666666666666668</v>
      </c>
      <c r="J8" s="3" t="s">
        <v>67</v>
      </c>
      <c r="K8" s="2">
        <v>23.8</v>
      </c>
      <c r="L8" s="2" t="s">
        <v>66</v>
      </c>
    </row>
    <row r="9" spans="1:12" x14ac:dyDescent="0.25">
      <c r="A9" t="s">
        <v>38</v>
      </c>
      <c r="B9" s="79">
        <v>23</v>
      </c>
      <c r="C9" s="79">
        <v>3</v>
      </c>
      <c r="D9" s="3">
        <f>C9/3</f>
        <v>1</v>
      </c>
      <c r="E9" s="2">
        <v>1</v>
      </c>
      <c r="F9" s="80" t="s">
        <v>66</v>
      </c>
      <c r="G9" s="3">
        <f>C9-D9</f>
        <v>2</v>
      </c>
      <c r="H9" s="3">
        <f>B9-G9</f>
        <v>21</v>
      </c>
      <c r="I9" s="3">
        <f>B9+G9</f>
        <v>25</v>
      </c>
      <c r="J9" s="3" t="s">
        <v>67</v>
      </c>
      <c r="K9" s="2">
        <v>22.9</v>
      </c>
      <c r="L9" s="80" t="s">
        <v>66</v>
      </c>
    </row>
    <row r="10" spans="1:12" x14ac:dyDescent="0.25">
      <c r="A10" t="s">
        <v>39</v>
      </c>
      <c r="B10" s="79">
        <v>23</v>
      </c>
      <c r="C10" s="79">
        <v>2.5</v>
      </c>
      <c r="D10" s="3">
        <f>C10/3</f>
        <v>0.83333333333333337</v>
      </c>
      <c r="E10" s="2">
        <v>1.18</v>
      </c>
      <c r="F10" s="80" t="s">
        <v>65</v>
      </c>
      <c r="G10" s="3">
        <f>C10-D10</f>
        <v>1.6666666666666665</v>
      </c>
      <c r="H10" s="3">
        <f>B10-G10</f>
        <v>21.333333333333332</v>
      </c>
      <c r="I10" s="3">
        <f>B10+G10</f>
        <v>24.666666666666668</v>
      </c>
      <c r="J10" s="3" t="s">
        <v>68</v>
      </c>
      <c r="K10" s="2">
        <v>23.5</v>
      </c>
      <c r="L10" s="80" t="s">
        <v>66</v>
      </c>
    </row>
    <row r="11" spans="1:12" x14ac:dyDescent="0.25">
      <c r="A11" t="s">
        <v>40</v>
      </c>
      <c r="B11" s="79">
        <v>22</v>
      </c>
      <c r="C11" s="79">
        <v>3</v>
      </c>
      <c r="D11" s="3">
        <f>C11/3</f>
        <v>1</v>
      </c>
      <c r="E11" s="2">
        <v>1.6</v>
      </c>
      <c r="F11" s="80" t="s">
        <v>65</v>
      </c>
      <c r="G11" s="3">
        <f>C11-D11</f>
        <v>2</v>
      </c>
      <c r="H11" s="3">
        <f>B11-G11</f>
        <v>20</v>
      </c>
      <c r="I11" s="3">
        <f>B11+G11</f>
        <v>24</v>
      </c>
      <c r="J11" s="3" t="s">
        <v>68</v>
      </c>
      <c r="K11" s="2">
        <v>23.5</v>
      </c>
      <c r="L11" s="80" t="s">
        <v>66</v>
      </c>
    </row>
    <row r="12" spans="1:12" x14ac:dyDescent="0.25">
      <c r="A12" t="s">
        <v>41</v>
      </c>
      <c r="B12" s="79">
        <v>22</v>
      </c>
      <c r="C12" s="79">
        <v>2.5</v>
      </c>
      <c r="D12" s="3">
        <f t="shared" ref="D12:D13" si="0">C12/3</f>
        <v>0.83333333333333337</v>
      </c>
      <c r="E12" s="2">
        <v>1.56</v>
      </c>
      <c r="F12" s="80" t="s">
        <v>65</v>
      </c>
      <c r="G12" s="3">
        <f>C12-D12</f>
        <v>1.6666666666666665</v>
      </c>
      <c r="H12" s="3">
        <f>B12-G12</f>
        <v>20.333333333333332</v>
      </c>
      <c r="I12" s="3">
        <f>B12+G12</f>
        <v>23.666666666666668</v>
      </c>
      <c r="J12" s="3" t="s">
        <v>33</v>
      </c>
      <c r="K12" s="2">
        <v>23.3</v>
      </c>
      <c r="L12" s="80" t="s">
        <v>66</v>
      </c>
    </row>
    <row r="13" spans="1:12" x14ac:dyDescent="0.25">
      <c r="A13" t="s">
        <v>42</v>
      </c>
      <c r="B13" s="79">
        <v>21</v>
      </c>
      <c r="C13" s="79">
        <v>3</v>
      </c>
      <c r="D13" s="3">
        <f t="shared" si="0"/>
        <v>1</v>
      </c>
      <c r="E13" s="2">
        <v>1.58</v>
      </c>
      <c r="F13" s="80" t="s">
        <v>65</v>
      </c>
      <c r="G13" s="3">
        <f>C13-E13</f>
        <v>1.42</v>
      </c>
      <c r="H13" s="3">
        <f>B13-G13</f>
        <v>19.579999999999998</v>
      </c>
      <c r="I13" s="3">
        <f>B13+G13</f>
        <v>22.42</v>
      </c>
      <c r="J13" s="3" t="s">
        <v>33</v>
      </c>
      <c r="K13" s="2">
        <v>23.3</v>
      </c>
      <c r="L13" s="80" t="s">
        <v>65</v>
      </c>
    </row>
    <row r="14" spans="1:12" x14ac:dyDescent="0.25">
      <c r="A14" t="s">
        <v>43</v>
      </c>
    </row>
    <row r="15" spans="1:12" x14ac:dyDescent="0.25">
      <c r="A15" t="s">
        <v>44</v>
      </c>
    </row>
    <row r="16" spans="1:12" x14ac:dyDescent="0.25">
      <c r="A16" t="s">
        <v>45</v>
      </c>
    </row>
  </sheetData>
  <mergeCells count="4">
    <mergeCell ref="D2:K2"/>
    <mergeCell ref="D3:F3"/>
    <mergeCell ref="G3:L3"/>
    <mergeCell ref="B3:C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TOLERANCIA SALA</vt:lpstr>
      <vt:lpstr>Calculo U</vt:lpstr>
      <vt:lpstr>Verificacion Termometro y Sala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2015-11-20T08:53:09Z</dcterms:created>
  <dcterms:modified xsi:type="dcterms:W3CDTF">2023-03-30T15:59:25Z</dcterms:modified>
</cp:coreProperties>
</file>