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13_ncr:1_{08CB1E14-A2B7-4457-A2C7-C9EA4AA83D05}" xr6:coauthVersionLast="47" xr6:coauthVersionMax="47" xr10:uidLastSave="{00000000-0000-0000-0000-000000000000}"/>
  <bookViews>
    <workbookView xWindow="-120" yWindow="-120" windowWidth="29040" windowHeight="15720" tabRatio="762" xr2:uid="{00000000-000D-0000-FFFF-FFFF00000000}"/>
  </bookViews>
  <sheets>
    <sheet name="TOLERANCIA SALA" sheetId="11" r:id="rId1"/>
    <sheet name="Calculo U" sheetId="8" r:id="rId2"/>
    <sheet name="Verificacion Termometro y Sala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10" l="1"/>
  <c r="H9" i="10" s="1"/>
  <c r="E8" i="10"/>
  <c r="H8" i="10" s="1"/>
  <c r="H7" i="10"/>
  <c r="J7" i="10" s="1"/>
  <c r="E7" i="10"/>
  <c r="E6" i="10"/>
  <c r="H6" i="10" s="1"/>
  <c r="E5" i="10"/>
  <c r="H5" i="10" s="1"/>
  <c r="J13" i="10"/>
  <c r="I13" i="10"/>
  <c r="H13" i="10"/>
  <c r="F13" i="10"/>
  <c r="E13" i="10"/>
  <c r="T25" i="8"/>
  <c r="T23" i="8"/>
  <c r="T19" i="8"/>
  <c r="S18" i="8"/>
  <c r="T18" i="8" s="1"/>
  <c r="S17" i="8"/>
  <c r="T17" i="8" s="1"/>
  <c r="T11" i="8"/>
  <c r="T9" i="8"/>
  <c r="T5" i="8"/>
  <c r="T4" i="8"/>
  <c r="S4" i="8"/>
  <c r="S3" i="8"/>
  <c r="T3" i="8" s="1"/>
  <c r="G22" i="8"/>
  <c r="G24" i="8" s="1"/>
  <c r="G20" i="8"/>
  <c r="F19" i="8"/>
  <c r="G19" i="8" s="1"/>
  <c r="G18" i="8"/>
  <c r="F17" i="8"/>
  <c r="G17" i="8" s="1"/>
  <c r="F16" i="8"/>
  <c r="G16" i="8" s="1"/>
  <c r="G11" i="8"/>
  <c r="G4" i="8"/>
  <c r="G9" i="8" s="1"/>
  <c r="F4" i="8"/>
  <c r="L10" i="8"/>
  <c r="L9" i="8"/>
  <c r="G7" i="8"/>
  <c r="G6" i="8"/>
  <c r="F6" i="8"/>
  <c r="G5" i="8"/>
  <c r="G3" i="8"/>
  <c r="F3" i="8"/>
  <c r="G27" i="11"/>
  <c r="D16" i="11"/>
  <c r="F16" i="11"/>
  <c r="D17" i="11"/>
  <c r="F17" i="11"/>
  <c r="D18" i="11"/>
  <c r="F18" i="11"/>
  <c r="B18" i="11"/>
  <c r="B17" i="11"/>
  <c r="B16" i="11"/>
  <c r="F15" i="11"/>
  <c r="D15" i="11"/>
  <c r="B15" i="11"/>
  <c r="G25" i="10"/>
  <c r="J5" i="10" l="1"/>
  <c r="I5" i="10"/>
  <c r="J6" i="10"/>
  <c r="I6" i="10"/>
  <c r="J8" i="10"/>
  <c r="I8" i="10"/>
  <c r="J9" i="10"/>
  <c r="I9" i="10"/>
  <c r="I7" i="10"/>
</calcChain>
</file>

<file path=xl/sharedStrings.xml><?xml version="1.0" encoding="utf-8"?>
<sst xmlns="http://schemas.openxmlformats.org/spreadsheetml/2006/main" count="145" uniqueCount="79">
  <si>
    <t>Fecha</t>
  </si>
  <si>
    <t>Valor(°C)</t>
  </si>
  <si>
    <t>Errores</t>
  </si>
  <si>
    <t>Patron</t>
  </si>
  <si>
    <t>Denominador (68%)</t>
  </si>
  <si>
    <t>u tipica (68%)</t>
  </si>
  <si>
    <t>u tipica combinada 68%)</t>
  </si>
  <si>
    <t>U expandida 95% (k=2)</t>
  </si>
  <si>
    <t>INCERTIDUMBRE DE CALIBRACION</t>
  </si>
  <si>
    <t>Termometro</t>
  </si>
  <si>
    <t>Error</t>
  </si>
  <si>
    <t>U exp</t>
  </si>
  <si>
    <t>Temperatura media de la sala (ºC)</t>
  </si>
  <si>
    <t>Uuso.max (permitida)</t>
  </si>
  <si>
    <t>Uuso.max (calculada)</t>
  </si>
  <si>
    <t>Tolerancia de Verificacion</t>
  </si>
  <si>
    <t>Limite Inferior</t>
  </si>
  <si>
    <t>Limite Superior</t>
  </si>
  <si>
    <t>Conformidad</t>
  </si>
  <si>
    <t>TERMOMETRO</t>
  </si>
  <si>
    <t>Medicion</t>
  </si>
  <si>
    <t>VERIFICACION DE UNA TOLERANCIA SIMETRICA</t>
  </si>
  <si>
    <t>Verificado</t>
  </si>
  <si>
    <t>INCERTIDUMBRE DE USO</t>
  </si>
  <si>
    <t>Punto</t>
  </si>
  <si>
    <t>Media</t>
  </si>
  <si>
    <t>Max</t>
  </si>
  <si>
    <t>Min</t>
  </si>
  <si>
    <t>Max-Min</t>
  </si>
  <si>
    <t>Distribucion</t>
  </si>
  <si>
    <t>Lugar</t>
  </si>
  <si>
    <t xml:space="preserve">Tolerancia MINIMA de la Temperatura  de la Sala (+-) </t>
  </si>
  <si>
    <t>Temperatura Calidad Producto (botella Agua)</t>
  </si>
  <si>
    <t>PRODUCTO (Botellas de Agua)</t>
  </si>
  <si>
    <t>CERTIFICADO DE CALIBRACION</t>
  </si>
  <si>
    <t>Grupo 1 - Lanjaron</t>
  </si>
  <si>
    <t>Grupo 2 - Fontvella</t>
  </si>
  <si>
    <t>Grupo 3 - Solan de Cabras</t>
  </si>
  <si>
    <t>Grupo 4 - Bezoya</t>
  </si>
  <si>
    <t>Grupo 5 - Vichy Catalan</t>
  </si>
  <si>
    <t>Grupo 6 - Aquarel</t>
  </si>
  <si>
    <t>Grupo 7 - Sierra Cazorla</t>
  </si>
  <si>
    <t>Grupo 8 - Cabreiroa</t>
  </si>
  <si>
    <t>Grupo 9 - Bronchales</t>
  </si>
  <si>
    <t>Grupo 10 - Evian</t>
  </si>
  <si>
    <t>Grupo 11 - Cortes</t>
  </si>
  <si>
    <t>Grupo 12 - Aquarel</t>
  </si>
  <si>
    <t xml:space="preserve"> Tolerancia Calidad Producto (botella Agua)</t>
  </si>
  <si>
    <t>INFORMACION DE LA PROBLEMÁTICA. CLIENTE QUIERE LAS BOTELLAS DE AGUA EN UN INTERVALO DE TEMPERATURA</t>
  </si>
  <si>
    <t>Mesa baños</t>
  </si>
  <si>
    <t>Tolerancia Cliente</t>
  </si>
  <si>
    <t>Contribucion</t>
  </si>
  <si>
    <r>
      <rPr>
        <b/>
        <sz val="14"/>
        <color indexed="8"/>
        <rFont val="Aptos Narrow"/>
        <family val="2"/>
      </rPr>
      <t>±</t>
    </r>
    <r>
      <rPr>
        <b/>
        <sz val="14"/>
        <color indexed="8"/>
        <rFont val="Calibri"/>
        <family val="2"/>
        <scheme val="minor"/>
      </rPr>
      <t>4 ºC</t>
    </r>
  </si>
  <si>
    <t>VERIFICACION INTERMEDIA</t>
  </si>
  <si>
    <t>error normalizado</t>
  </si>
  <si>
    <t>Control intermedio &lt;1</t>
  </si>
  <si>
    <t>Tempertura Patron</t>
  </si>
  <si>
    <t>TemperturaTermometro</t>
  </si>
  <si>
    <t>U de Patron</t>
  </si>
  <si>
    <t>U uso max Termometro (1 año)</t>
  </si>
  <si>
    <t>Percha</t>
  </si>
  <si>
    <t>Pizarra</t>
  </si>
  <si>
    <t>1er 0</t>
  </si>
  <si>
    <t>2º 0</t>
  </si>
  <si>
    <t>Resolucion</t>
  </si>
  <si>
    <t>Rectangular</t>
  </si>
  <si>
    <t>Repetibilidad (est)</t>
  </si>
  <si>
    <t>Estabilidad baño</t>
  </si>
  <si>
    <t>Normal</t>
  </si>
  <si>
    <t>Uniformidad Baño</t>
  </si>
  <si>
    <t>U Patron</t>
  </si>
  <si>
    <t>Error patron</t>
  </si>
  <si>
    <t>U ter</t>
  </si>
  <si>
    <t>Error ter</t>
  </si>
  <si>
    <t>Deriva 1 Año</t>
  </si>
  <si>
    <t>CONFORME</t>
  </si>
  <si>
    <t>Mesa</t>
  </si>
  <si>
    <t>conforme</t>
  </si>
  <si>
    <t>mesa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</si>
</sst>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9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</font>
    <font>
      <sz val="8"/>
      <name val="Calibri"/>
      <family val="2"/>
      <scheme val="minor"/>
    </font>
    <font>
      <b/>
      <sz val="14"/>
      <color indexed="8"/>
      <name val="Aptos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2" fontId="1" fillId="0" borderId="0" xfId="0" applyNumberFormat="1" applyFont="1"/>
    <xf numFmtId="0" fontId="2" fillId="0" borderId="0" xfId="0" applyFont="1"/>
    <xf numFmtId="166" fontId="2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6" fontId="4" fillId="2" borderId="0" xfId="0" applyNumberFormat="1" applyFont="1" applyFill="1"/>
    <xf numFmtId="0" fontId="3" fillId="2" borderId="0" xfId="0" applyFont="1" applyFill="1"/>
    <xf numFmtId="0" fontId="5" fillId="0" borderId="0" xfId="0" applyFont="1"/>
    <xf numFmtId="0" fontId="5" fillId="0" borderId="0" xfId="0" applyFont="1" applyAlignment="1">
      <alignment horizontal="center"/>
    </xf>
    <xf numFmtId="0" fontId="5" fillId="3" borderId="9" xfId="0" applyFont="1" applyFill="1" applyBorder="1"/>
    <xf numFmtId="0" fontId="5" fillId="3" borderId="13" xfId="0" applyFont="1" applyFill="1" applyBorder="1"/>
    <xf numFmtId="0" fontId="5" fillId="4" borderId="0" xfId="0" applyFont="1" applyFill="1"/>
    <xf numFmtId="2" fontId="5" fillId="0" borderId="0" xfId="0" applyNumberFormat="1" applyFont="1"/>
    <xf numFmtId="165" fontId="5" fillId="0" borderId="5" xfId="0" applyNumberFormat="1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0" fontId="5" fillId="0" borderId="14" xfId="0" applyFont="1" applyBorder="1"/>
    <xf numFmtId="0" fontId="5" fillId="0" borderId="17" xfId="0" applyFont="1" applyBorder="1"/>
    <xf numFmtId="0" fontId="5" fillId="0" borderId="4" xfId="0" applyFont="1" applyBorder="1"/>
    <xf numFmtId="0" fontId="5" fillId="3" borderId="0" xfId="0" applyFont="1" applyFill="1"/>
    <xf numFmtId="165" fontId="5" fillId="3" borderId="5" xfId="0" applyNumberFormat="1" applyFont="1" applyFill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3" borderId="7" xfId="0" applyFont="1" applyFill="1" applyBorder="1"/>
    <xf numFmtId="2" fontId="5" fillId="3" borderId="8" xfId="0" applyNumberFormat="1" applyFont="1" applyFill="1" applyBorder="1"/>
    <xf numFmtId="0" fontId="0" fillId="4" borderId="0" xfId="0" applyFill="1"/>
    <xf numFmtId="0" fontId="0" fillId="4" borderId="14" xfId="0" applyFill="1" applyBorder="1"/>
    <xf numFmtId="22" fontId="6" fillId="0" borderId="0" xfId="0" applyNumberFormat="1" applyFont="1"/>
    <xf numFmtId="166" fontId="5" fillId="0" borderId="6" xfId="0" applyNumberFormat="1" applyFont="1" applyBorder="1"/>
    <xf numFmtId="166" fontId="5" fillId="0" borderId="8" xfId="0" applyNumberFormat="1" applyFont="1" applyBorder="1"/>
    <xf numFmtId="0" fontId="0" fillId="10" borderId="21" xfId="0" applyFill="1" applyBorder="1" applyAlignment="1">
      <alignment horizontal="center" vertical="center" wrapText="1"/>
    </xf>
    <xf numFmtId="0" fontId="0" fillId="10" borderId="23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/>
    </xf>
    <xf numFmtId="0" fontId="5" fillId="5" borderId="25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/>
    <xf numFmtId="0" fontId="0" fillId="3" borderId="9" xfId="0" applyFill="1" applyBorder="1"/>
    <xf numFmtId="0" fontId="5" fillId="5" borderId="26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2" fontId="0" fillId="0" borderId="5" xfId="0" applyNumberFormat="1" applyBorder="1"/>
    <xf numFmtId="0" fontId="0" fillId="0" borderId="6" xfId="0" applyBorder="1"/>
    <xf numFmtId="0" fontId="0" fillId="0" borderId="8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2" fontId="0" fillId="3" borderId="8" xfId="0" applyNumberFormat="1" applyFill="1" applyBorder="1"/>
    <xf numFmtId="2" fontId="0" fillId="0" borderId="0" xfId="0" applyNumberFormat="1"/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7" borderId="21" xfId="0" applyFill="1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 wrapText="1"/>
    </xf>
    <xf numFmtId="0" fontId="0" fillId="9" borderId="23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0" fontId="0" fillId="8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2"/>
  <sheetViews>
    <sheetView tabSelected="1" zoomScale="115" zoomScaleNormal="115" workbookViewId="0">
      <pane ySplit="1" topLeftCell="A2" activePane="bottomLeft" state="frozen"/>
      <selection pane="bottomLeft" activeCell="I14" sqref="I14"/>
    </sheetView>
  </sheetViews>
  <sheetFormatPr baseColWidth="10" defaultColWidth="9.140625" defaultRowHeight="15" x14ac:dyDescent="0.25"/>
  <cols>
    <col min="1" max="1" width="25.28515625" style="5" customWidth="1"/>
    <col min="2" max="2" width="9" style="5" customWidth="1"/>
    <col min="3" max="3" width="28.5703125" style="5" customWidth="1"/>
    <col min="4" max="4" width="9" style="5" customWidth="1"/>
    <col min="5" max="5" width="24.42578125" style="5" bestFit="1" customWidth="1"/>
    <col min="6" max="6" width="20.42578125" style="5" customWidth="1"/>
    <col min="7" max="7" width="27.5703125" style="5" customWidth="1"/>
    <col min="8" max="8" width="9" style="5" customWidth="1"/>
    <col min="9" max="9" width="24.7109375" style="5" customWidth="1"/>
    <col min="10" max="10" width="9" style="5" customWidth="1"/>
    <col min="11" max="16384" width="9.140625" style="5"/>
  </cols>
  <sheetData>
    <row r="1" spans="1:10" x14ac:dyDescent="0.25">
      <c r="A1" s="4" t="s">
        <v>49</v>
      </c>
      <c r="C1" s="4" t="s">
        <v>60</v>
      </c>
      <c r="E1" s="4" t="s">
        <v>61</v>
      </c>
      <c r="G1" s="4"/>
      <c r="I1" s="4"/>
    </row>
    <row r="2" spans="1:10" x14ac:dyDescent="0.25">
      <c r="A2" s="5" t="s">
        <v>0</v>
      </c>
      <c r="B2" s="5" t="s">
        <v>1</v>
      </c>
      <c r="C2" s="5" t="s">
        <v>0</v>
      </c>
      <c r="D2" s="5" t="s">
        <v>1</v>
      </c>
      <c r="E2" s="5" t="s">
        <v>0</v>
      </c>
      <c r="F2" s="5" t="s">
        <v>1</v>
      </c>
    </row>
    <row r="3" spans="1:10" x14ac:dyDescent="0.25">
      <c r="A3" s="33">
        <v>45372.463437488426</v>
      </c>
      <c r="B3">
        <v>21</v>
      </c>
      <c r="C3" s="33">
        <v>45372.463993043981</v>
      </c>
      <c r="D3">
        <v>21.3</v>
      </c>
      <c r="E3" s="33">
        <v>45372.465196759258</v>
      </c>
      <c r="F3">
        <v>21.8</v>
      </c>
      <c r="G3" s="4"/>
      <c r="H3"/>
      <c r="I3" s="4"/>
    </row>
    <row r="4" spans="1:10" x14ac:dyDescent="0.25">
      <c r="A4" s="33">
        <v>45372.464131932873</v>
      </c>
      <c r="B4">
        <v>21.1</v>
      </c>
      <c r="C4" s="33">
        <v>45372.464687488427</v>
      </c>
      <c r="D4">
        <v>21.5</v>
      </c>
      <c r="E4" s="33">
        <v>45372.465891203705</v>
      </c>
      <c r="F4">
        <v>21.8</v>
      </c>
      <c r="G4" s="4"/>
      <c r="H4"/>
      <c r="I4" s="4"/>
    </row>
    <row r="5" spans="1:10" x14ac:dyDescent="0.25">
      <c r="A5" s="33">
        <v>45372.464826388888</v>
      </c>
      <c r="B5">
        <v>21.2</v>
      </c>
      <c r="C5" s="33">
        <v>45372.465381944443</v>
      </c>
      <c r="D5">
        <v>21.6</v>
      </c>
      <c r="E5" s="33">
        <v>45372.466585636575</v>
      </c>
      <c r="F5">
        <v>21.9</v>
      </c>
      <c r="G5" s="4"/>
      <c r="H5"/>
      <c r="I5" s="4"/>
    </row>
    <row r="6" spans="1:10" x14ac:dyDescent="0.25">
      <c r="A6" s="33">
        <v>45372.465520821759</v>
      </c>
      <c r="B6">
        <v>21.2</v>
      </c>
      <c r="C6" s="33">
        <v>45372.46607638889</v>
      </c>
      <c r="D6">
        <v>21.7</v>
      </c>
      <c r="E6" s="33">
        <v>45372.467280092591</v>
      </c>
      <c r="F6">
        <v>22</v>
      </c>
      <c r="G6" s="4"/>
      <c r="H6"/>
      <c r="I6" s="4"/>
    </row>
    <row r="7" spans="1:10" x14ac:dyDescent="0.25">
      <c r="A7" s="33">
        <v>45372.466215266206</v>
      </c>
      <c r="B7">
        <v>21.2</v>
      </c>
      <c r="C7" s="33">
        <v>45372.46677082176</v>
      </c>
      <c r="D7">
        <v>21.8</v>
      </c>
      <c r="E7" s="33">
        <v>45372.467974537038</v>
      </c>
      <c r="F7">
        <v>22.1</v>
      </c>
      <c r="G7" s="4"/>
      <c r="H7"/>
      <c r="I7" s="4"/>
    </row>
    <row r="8" spans="1:10" x14ac:dyDescent="0.25">
      <c r="A8" s="33">
        <v>45372.466909722221</v>
      </c>
      <c r="B8">
        <v>21.3</v>
      </c>
      <c r="C8" s="33">
        <v>45372.467465277776</v>
      </c>
      <c r="D8">
        <v>21.9</v>
      </c>
      <c r="E8" s="33">
        <v>45372.468668969908</v>
      </c>
      <c r="F8">
        <v>22.2</v>
      </c>
      <c r="G8" s="4"/>
      <c r="H8"/>
      <c r="I8" s="4"/>
    </row>
    <row r="9" spans="1:10" x14ac:dyDescent="0.25">
      <c r="A9" s="33">
        <v>45372.467604155092</v>
      </c>
      <c r="B9">
        <v>21.3</v>
      </c>
      <c r="C9" s="33">
        <v>45372.468159722222</v>
      </c>
      <c r="D9">
        <v>21.9</v>
      </c>
      <c r="E9" s="33">
        <v>45372.469363425924</v>
      </c>
      <c r="F9">
        <v>22.2</v>
      </c>
      <c r="G9" s="4"/>
      <c r="H9"/>
      <c r="I9" s="4"/>
    </row>
    <row r="10" spans="1:10" x14ac:dyDescent="0.25">
      <c r="A10" s="33">
        <v>45372.468298599539</v>
      </c>
      <c r="B10">
        <v>21.5</v>
      </c>
      <c r="C10" s="33">
        <v>45372.468854155093</v>
      </c>
      <c r="D10">
        <v>21.9</v>
      </c>
      <c r="E10" s="33">
        <v>45372.470057870371</v>
      </c>
      <c r="F10">
        <v>22.2</v>
      </c>
      <c r="G10" s="4"/>
      <c r="H10"/>
      <c r="I10" s="4"/>
    </row>
    <row r="11" spans="1:10" x14ac:dyDescent="0.25">
      <c r="A11" s="33">
        <v>45372.468993055554</v>
      </c>
      <c r="B11">
        <v>21.3</v>
      </c>
      <c r="C11" s="33">
        <v>45372.46954859954</v>
      </c>
      <c r="D11">
        <v>22</v>
      </c>
      <c r="E11" s="33">
        <v>45372.470752303241</v>
      </c>
      <c r="F11">
        <v>22.2</v>
      </c>
      <c r="G11" s="4"/>
      <c r="H11"/>
      <c r="I11" s="4"/>
    </row>
    <row r="12" spans="1:10" x14ac:dyDescent="0.25">
      <c r="A12" s="33">
        <v>45372.469687500001</v>
      </c>
      <c r="B12">
        <v>21.3</v>
      </c>
      <c r="C12" s="33">
        <v>45372.470243055555</v>
      </c>
      <c r="D12">
        <v>22</v>
      </c>
      <c r="E12" s="33">
        <v>45372.471446747688</v>
      </c>
      <c r="F12">
        <v>22.2</v>
      </c>
      <c r="G12" s="4"/>
      <c r="H12"/>
      <c r="I12" s="4"/>
    </row>
    <row r="13" spans="1:10" x14ac:dyDescent="0.25">
      <c r="A13" s="4"/>
      <c r="B13"/>
      <c r="C13" s="4"/>
      <c r="D13"/>
      <c r="E13" s="4"/>
      <c r="F13"/>
      <c r="G13" s="4"/>
      <c r="H13"/>
      <c r="I13" s="4"/>
    </row>
    <row r="14" spans="1:10" x14ac:dyDescent="0.25">
      <c r="A14" s="4"/>
      <c r="B14"/>
      <c r="C14" s="4"/>
      <c r="D14"/>
      <c r="E14" s="4"/>
      <c r="F14"/>
      <c r="G14" s="4"/>
      <c r="H14"/>
      <c r="I14" s="4"/>
    </row>
    <row r="15" spans="1:10" x14ac:dyDescent="0.25">
      <c r="A15" s="5" t="s">
        <v>25</v>
      </c>
      <c r="B15" s="6">
        <f>AVERAGE(B3:B12)</f>
        <v>21.240000000000002</v>
      </c>
      <c r="D15" s="6">
        <f>AVERAGE(D3:D12)</f>
        <v>21.76</v>
      </c>
      <c r="F15" s="6">
        <f>AVERAGE(F3:F12)</f>
        <v>22.059999999999995</v>
      </c>
      <c r="H15" s="6"/>
      <c r="J15" s="6"/>
    </row>
    <row r="16" spans="1:10" x14ac:dyDescent="0.25">
      <c r="A16" t="s">
        <v>26</v>
      </c>
      <c r="B16" s="6">
        <f>MAX(B3:B12)</f>
        <v>21.5</v>
      </c>
      <c r="C16" s="6"/>
      <c r="D16" s="6">
        <f t="shared" ref="D16:F16" si="0">MAX(D3:D12)</f>
        <v>22</v>
      </c>
      <c r="E16" s="6"/>
      <c r="F16" s="6">
        <f t="shared" si="0"/>
        <v>22.2</v>
      </c>
      <c r="H16" s="6"/>
      <c r="J16" s="6"/>
    </row>
    <row r="17" spans="1:8" x14ac:dyDescent="0.25">
      <c r="A17" t="s">
        <v>27</v>
      </c>
      <c r="B17" s="5">
        <f>MIN(B3:B12)</f>
        <v>21</v>
      </c>
      <c r="D17" s="5">
        <f t="shared" ref="D17:F17" si="1">MIN(D3:D12)</f>
        <v>21.3</v>
      </c>
      <c r="F17" s="5">
        <f t="shared" si="1"/>
        <v>21.8</v>
      </c>
    </row>
    <row r="18" spans="1:8" x14ac:dyDescent="0.25">
      <c r="A18" t="s">
        <v>28</v>
      </c>
      <c r="B18" s="6">
        <f>MAX(B3:B12)-MIN(B3:B12)</f>
        <v>0.5</v>
      </c>
      <c r="C18" s="6"/>
      <c r="D18" s="6">
        <f t="shared" ref="D18:F18" si="2">MAX(D3:D12)-MIN(D3:D12)</f>
        <v>0.69999999999999929</v>
      </c>
      <c r="E18" s="6"/>
      <c r="F18" s="6">
        <f t="shared" si="2"/>
        <v>0.39999999999999858</v>
      </c>
    </row>
    <row r="19" spans="1:8" x14ac:dyDescent="0.25">
      <c r="A19"/>
    </row>
    <row r="23" spans="1:8" x14ac:dyDescent="0.25">
      <c r="B23" s="6"/>
      <c r="D23" s="57"/>
      <c r="E23" s="57"/>
      <c r="F23" s="57"/>
      <c r="G23" s="57"/>
      <c r="H23" s="8"/>
    </row>
    <row r="24" spans="1:8" x14ac:dyDescent="0.25">
      <c r="B24" s="7"/>
      <c r="D24" s="57"/>
      <c r="E24" s="57"/>
      <c r="F24" s="57"/>
      <c r="G24" s="57"/>
      <c r="H24" s="8"/>
    </row>
    <row r="27" spans="1:8" ht="18.75" x14ac:dyDescent="0.3">
      <c r="D27" s="58" t="s">
        <v>12</v>
      </c>
      <c r="E27" s="58"/>
      <c r="F27" s="58"/>
      <c r="G27" s="9">
        <f>AVERAGE(B15,D15,F15)</f>
        <v>21.686666666666667</v>
      </c>
    </row>
    <row r="28" spans="1:8" ht="18.75" x14ac:dyDescent="0.3">
      <c r="D28" s="10" t="s">
        <v>31</v>
      </c>
      <c r="E28" s="10"/>
      <c r="F28" s="10"/>
      <c r="G28" s="9">
        <v>0.7</v>
      </c>
    </row>
    <row r="29" spans="1:8" ht="18.75" x14ac:dyDescent="0.3">
      <c r="D29" s="58" t="s">
        <v>50</v>
      </c>
      <c r="E29" s="58"/>
      <c r="F29" s="58"/>
      <c r="G29" s="9" t="s">
        <v>52</v>
      </c>
    </row>
    <row r="31" spans="1:8" x14ac:dyDescent="0.25">
      <c r="A31" s="4"/>
      <c r="C31" s="4"/>
      <c r="E31" s="4"/>
    </row>
    <row r="32" spans="1:8" x14ac:dyDescent="0.25">
      <c r="A32" s="33"/>
      <c r="B32"/>
      <c r="C32" s="33"/>
      <c r="D32"/>
      <c r="E32" s="33"/>
      <c r="F32"/>
    </row>
    <row r="33" spans="1:6" x14ac:dyDescent="0.25">
      <c r="A33" s="33"/>
      <c r="B33"/>
      <c r="C33" s="33"/>
      <c r="D33"/>
      <c r="E33" s="33"/>
      <c r="F33"/>
    </row>
    <row r="34" spans="1:6" x14ac:dyDescent="0.25">
      <c r="A34" s="33"/>
      <c r="B34"/>
      <c r="C34" s="33"/>
      <c r="D34"/>
      <c r="E34" s="33"/>
      <c r="F34"/>
    </row>
    <row r="35" spans="1:6" x14ac:dyDescent="0.25">
      <c r="A35" s="33"/>
      <c r="B35"/>
      <c r="C35" s="33"/>
      <c r="D35"/>
      <c r="E35" s="33"/>
      <c r="F35"/>
    </row>
    <row r="36" spans="1:6" x14ac:dyDescent="0.25">
      <c r="A36" s="33"/>
      <c r="B36"/>
      <c r="C36" s="33"/>
      <c r="D36"/>
      <c r="E36" s="33"/>
      <c r="F36"/>
    </row>
    <row r="37" spans="1:6" x14ac:dyDescent="0.25">
      <c r="A37" s="33"/>
      <c r="B37"/>
      <c r="C37" s="33"/>
      <c r="D37"/>
      <c r="E37" s="33"/>
      <c r="F37"/>
    </row>
    <row r="38" spans="1:6" x14ac:dyDescent="0.25">
      <c r="A38" s="33"/>
      <c r="B38"/>
      <c r="C38" s="33"/>
      <c r="D38"/>
      <c r="E38" s="33"/>
      <c r="F38"/>
    </row>
    <row r="39" spans="1:6" x14ac:dyDescent="0.25">
      <c r="A39" s="33"/>
      <c r="B39"/>
      <c r="C39" s="33"/>
      <c r="D39"/>
      <c r="E39" s="33"/>
      <c r="F39"/>
    </row>
    <row r="40" spans="1:6" x14ac:dyDescent="0.25">
      <c r="A40" s="33"/>
      <c r="B40"/>
      <c r="C40" s="33"/>
      <c r="D40"/>
      <c r="E40" s="33"/>
      <c r="F40"/>
    </row>
    <row r="41" spans="1:6" x14ac:dyDescent="0.25">
      <c r="A41" s="33"/>
      <c r="B41"/>
      <c r="C41" s="33"/>
      <c r="D41"/>
      <c r="E41" s="33"/>
      <c r="F41"/>
    </row>
    <row r="42" spans="1:6" x14ac:dyDescent="0.25">
      <c r="A42" s="33"/>
      <c r="B42"/>
      <c r="C42" s="33"/>
      <c r="D42"/>
      <c r="E42" s="33"/>
      <c r="F42"/>
    </row>
    <row r="43" spans="1:6" x14ac:dyDescent="0.25">
      <c r="A43" s="33"/>
      <c r="B43"/>
      <c r="C43" s="33"/>
      <c r="D43"/>
      <c r="E43" s="33"/>
      <c r="F43"/>
    </row>
    <row r="44" spans="1:6" x14ac:dyDescent="0.25">
      <c r="A44" s="33"/>
      <c r="B44"/>
      <c r="C44" s="33"/>
      <c r="D44"/>
      <c r="E44" s="33"/>
      <c r="F44"/>
    </row>
    <row r="45" spans="1:6" x14ac:dyDescent="0.25">
      <c r="A45" s="33"/>
      <c r="B45"/>
      <c r="C45" s="33"/>
      <c r="D45"/>
      <c r="E45" s="33"/>
      <c r="F45"/>
    </row>
    <row r="46" spans="1:6" x14ac:dyDescent="0.25">
      <c r="A46" s="33"/>
      <c r="B46"/>
      <c r="C46" s="33"/>
      <c r="D46"/>
      <c r="E46" s="33"/>
      <c r="F46"/>
    </row>
    <row r="47" spans="1:6" x14ac:dyDescent="0.25">
      <c r="A47" s="33"/>
      <c r="B47"/>
      <c r="C47" s="33"/>
      <c r="D47"/>
      <c r="E47" s="33"/>
      <c r="F47"/>
    </row>
    <row r="48" spans="1:6" x14ac:dyDescent="0.25">
      <c r="A48" s="33"/>
      <c r="B48"/>
      <c r="C48" s="33"/>
      <c r="D48"/>
      <c r="E48" s="33"/>
      <c r="F48"/>
    </row>
    <row r="49" spans="1:6" x14ac:dyDescent="0.25">
      <c r="A49" s="33"/>
      <c r="B49"/>
      <c r="C49" s="33"/>
      <c r="D49"/>
      <c r="E49" s="33"/>
      <c r="F49"/>
    </row>
    <row r="50" spans="1:6" x14ac:dyDescent="0.25">
      <c r="A50" s="33"/>
      <c r="B50"/>
      <c r="C50" s="33"/>
      <c r="D50"/>
      <c r="E50" s="33"/>
      <c r="F50"/>
    </row>
    <row r="51" spans="1:6" x14ac:dyDescent="0.25">
      <c r="A51" s="33"/>
      <c r="B51"/>
      <c r="C51" s="33"/>
      <c r="D51"/>
      <c r="E51" s="33"/>
      <c r="F51"/>
    </row>
    <row r="52" spans="1:6" x14ac:dyDescent="0.25">
      <c r="A52" s="33"/>
      <c r="B52"/>
      <c r="C52" s="33"/>
      <c r="D52"/>
      <c r="E52" s="33"/>
      <c r="F52"/>
    </row>
    <row r="53" spans="1:6" x14ac:dyDescent="0.25">
      <c r="A53" s="33"/>
      <c r="B53"/>
      <c r="C53" s="33"/>
      <c r="D53"/>
      <c r="E53" s="33"/>
      <c r="F53"/>
    </row>
    <row r="54" spans="1:6" x14ac:dyDescent="0.25">
      <c r="A54" s="33"/>
      <c r="B54"/>
      <c r="C54" s="33"/>
      <c r="D54"/>
      <c r="E54" s="33"/>
      <c r="F54"/>
    </row>
    <row r="55" spans="1:6" x14ac:dyDescent="0.25">
      <c r="A55" s="33"/>
      <c r="B55"/>
      <c r="C55" s="33"/>
      <c r="D55"/>
      <c r="E55" s="33"/>
      <c r="F55"/>
    </row>
    <row r="56" spans="1:6" x14ac:dyDescent="0.25">
      <c r="A56" s="33"/>
      <c r="B56"/>
      <c r="C56" s="33"/>
      <c r="D56"/>
      <c r="E56" s="33"/>
      <c r="F56"/>
    </row>
    <row r="57" spans="1:6" x14ac:dyDescent="0.25">
      <c r="A57" s="33"/>
      <c r="B57"/>
      <c r="C57" s="33"/>
      <c r="D57"/>
      <c r="E57" s="33"/>
      <c r="F57"/>
    </row>
    <row r="58" spans="1:6" x14ac:dyDescent="0.25">
      <c r="A58" s="33"/>
      <c r="B58"/>
      <c r="C58" s="33"/>
      <c r="D58"/>
      <c r="E58" s="33"/>
      <c r="F58"/>
    </row>
    <row r="59" spans="1:6" x14ac:dyDescent="0.25">
      <c r="A59" s="33"/>
      <c r="B59"/>
      <c r="C59" s="33"/>
      <c r="D59"/>
      <c r="E59" s="33"/>
      <c r="F59"/>
    </row>
    <row r="60" spans="1:6" x14ac:dyDescent="0.25">
      <c r="A60" s="33"/>
      <c r="B60"/>
      <c r="C60" s="33"/>
      <c r="D60"/>
      <c r="E60" s="33"/>
      <c r="F60"/>
    </row>
    <row r="61" spans="1:6" x14ac:dyDescent="0.25">
      <c r="A61" s="33"/>
      <c r="B61"/>
      <c r="C61" s="33"/>
      <c r="D61"/>
      <c r="E61" s="33"/>
      <c r="F61"/>
    </row>
    <row r="62" spans="1:6" x14ac:dyDescent="0.25">
      <c r="A62" s="33"/>
      <c r="B62"/>
      <c r="C62" s="33"/>
      <c r="D62"/>
      <c r="E62" s="33"/>
      <c r="F62"/>
    </row>
    <row r="63" spans="1:6" x14ac:dyDescent="0.25">
      <c r="A63" s="33"/>
      <c r="B63"/>
      <c r="C63" s="33"/>
      <c r="D63"/>
      <c r="E63" s="33"/>
      <c r="F63"/>
    </row>
    <row r="64" spans="1:6" x14ac:dyDescent="0.25">
      <c r="A64" s="33"/>
      <c r="B64"/>
      <c r="C64" s="33"/>
      <c r="D64"/>
      <c r="E64" s="33"/>
      <c r="F64"/>
    </row>
    <row r="65" spans="1:6" x14ac:dyDescent="0.25">
      <c r="A65" s="33"/>
      <c r="B65"/>
      <c r="C65" s="33"/>
      <c r="D65"/>
      <c r="E65" s="33"/>
      <c r="F65"/>
    </row>
    <row r="66" spans="1:6" x14ac:dyDescent="0.25">
      <c r="A66" s="33"/>
      <c r="B66"/>
      <c r="C66" s="33"/>
      <c r="D66"/>
      <c r="E66" s="33"/>
      <c r="F66"/>
    </row>
    <row r="67" spans="1:6" x14ac:dyDescent="0.25">
      <c r="A67" s="33"/>
      <c r="B67"/>
      <c r="C67" s="33"/>
      <c r="D67"/>
      <c r="E67" s="33"/>
      <c r="F67"/>
    </row>
    <row r="68" spans="1:6" x14ac:dyDescent="0.25">
      <c r="A68" s="33"/>
      <c r="B68"/>
      <c r="C68" s="33"/>
      <c r="D68"/>
      <c r="E68" s="33"/>
      <c r="F68"/>
    </row>
    <row r="69" spans="1:6" x14ac:dyDescent="0.25">
      <c r="A69" s="33"/>
      <c r="B69"/>
      <c r="C69" s="33"/>
      <c r="D69"/>
      <c r="E69" s="33"/>
      <c r="F69"/>
    </row>
    <row r="70" spans="1:6" x14ac:dyDescent="0.25">
      <c r="A70" s="33"/>
      <c r="B70"/>
      <c r="C70" s="33"/>
      <c r="D70"/>
      <c r="E70" s="33"/>
      <c r="F70"/>
    </row>
    <row r="71" spans="1:6" x14ac:dyDescent="0.25">
      <c r="A71" s="33"/>
      <c r="B71"/>
      <c r="C71" s="33"/>
      <c r="D71"/>
      <c r="E71" s="33"/>
      <c r="F71"/>
    </row>
    <row r="72" spans="1:6" x14ac:dyDescent="0.25">
      <c r="A72" s="33"/>
      <c r="B72"/>
      <c r="C72" s="33"/>
      <c r="D72"/>
      <c r="E72" s="33"/>
      <c r="F72"/>
    </row>
    <row r="73" spans="1:6" x14ac:dyDescent="0.25">
      <c r="A73" s="33"/>
      <c r="B73"/>
      <c r="C73" s="33"/>
      <c r="D73"/>
      <c r="E73" s="33"/>
      <c r="F73"/>
    </row>
    <row r="74" spans="1:6" x14ac:dyDescent="0.25">
      <c r="A74" s="33"/>
      <c r="B74"/>
      <c r="C74" s="33"/>
      <c r="D74"/>
      <c r="E74" s="33"/>
      <c r="F74"/>
    </row>
    <row r="75" spans="1:6" x14ac:dyDescent="0.25">
      <c r="A75" s="33"/>
      <c r="B75"/>
      <c r="C75" s="33"/>
      <c r="D75"/>
      <c r="E75" s="33"/>
      <c r="F75"/>
    </row>
    <row r="76" spans="1:6" x14ac:dyDescent="0.25">
      <c r="A76" s="33"/>
      <c r="B76"/>
      <c r="C76" s="33"/>
      <c r="D76"/>
      <c r="E76" s="33"/>
      <c r="F76"/>
    </row>
    <row r="77" spans="1:6" x14ac:dyDescent="0.25">
      <c r="A77" s="33"/>
      <c r="B77"/>
      <c r="C77" s="33"/>
      <c r="D77"/>
      <c r="E77" s="33"/>
      <c r="F77"/>
    </row>
    <row r="78" spans="1:6" x14ac:dyDescent="0.25">
      <c r="A78" s="33"/>
      <c r="B78"/>
      <c r="C78" s="33"/>
      <c r="D78"/>
      <c r="E78" s="33"/>
      <c r="F78"/>
    </row>
    <row r="79" spans="1:6" x14ac:dyDescent="0.25">
      <c r="A79" s="33"/>
      <c r="B79"/>
      <c r="C79" s="33"/>
      <c r="D79"/>
      <c r="E79" s="33"/>
      <c r="F79"/>
    </row>
    <row r="80" spans="1:6" x14ac:dyDescent="0.25">
      <c r="A80" s="33"/>
      <c r="B80"/>
      <c r="C80" s="33"/>
      <c r="D80"/>
      <c r="E80" s="33"/>
      <c r="F80"/>
    </row>
    <row r="81" spans="1:6" x14ac:dyDescent="0.25">
      <c r="A81" s="33"/>
      <c r="B81"/>
      <c r="C81" s="33"/>
      <c r="D81"/>
      <c r="E81" s="33"/>
      <c r="F81"/>
    </row>
    <row r="82" spans="1:6" x14ac:dyDescent="0.25">
      <c r="A82" s="33"/>
      <c r="B82"/>
      <c r="C82" s="33"/>
      <c r="D82"/>
      <c r="E82" s="33"/>
      <c r="F82"/>
    </row>
    <row r="83" spans="1:6" x14ac:dyDescent="0.25">
      <c r="A83" s="33"/>
      <c r="B83"/>
      <c r="C83" s="33"/>
      <c r="D83"/>
      <c r="E83" s="33"/>
      <c r="F83"/>
    </row>
    <row r="84" spans="1:6" x14ac:dyDescent="0.25">
      <c r="A84" s="33"/>
      <c r="B84"/>
      <c r="C84" s="33"/>
      <c r="D84"/>
      <c r="E84" s="33"/>
      <c r="F84"/>
    </row>
    <row r="85" spans="1:6" x14ac:dyDescent="0.25">
      <c r="A85" s="33"/>
      <c r="B85"/>
      <c r="C85" s="33"/>
      <c r="D85"/>
      <c r="E85" s="33"/>
      <c r="F85"/>
    </row>
    <row r="86" spans="1:6" x14ac:dyDescent="0.25">
      <c r="A86" s="33"/>
      <c r="B86"/>
      <c r="C86" s="33"/>
      <c r="D86"/>
      <c r="E86" s="33"/>
      <c r="F86"/>
    </row>
    <row r="87" spans="1:6" x14ac:dyDescent="0.25">
      <c r="A87" s="33"/>
      <c r="B87"/>
      <c r="C87" s="33"/>
      <c r="D87"/>
      <c r="E87" s="33"/>
      <c r="F87"/>
    </row>
    <row r="88" spans="1:6" x14ac:dyDescent="0.25">
      <c r="A88" s="33"/>
      <c r="B88"/>
      <c r="C88" s="33"/>
      <c r="D88"/>
      <c r="E88" s="33"/>
      <c r="F88"/>
    </row>
    <row r="89" spans="1:6" x14ac:dyDescent="0.25">
      <c r="A89" s="33"/>
      <c r="B89"/>
      <c r="C89" s="33"/>
      <c r="D89"/>
      <c r="E89" s="33"/>
      <c r="F89"/>
    </row>
    <row r="90" spans="1:6" x14ac:dyDescent="0.25">
      <c r="A90" s="33"/>
      <c r="B90"/>
      <c r="C90" s="33"/>
      <c r="D90"/>
      <c r="E90" s="33"/>
      <c r="F90"/>
    </row>
    <row r="91" spans="1:6" x14ac:dyDescent="0.25">
      <c r="A91" s="33"/>
      <c r="B91"/>
      <c r="C91" s="33"/>
      <c r="D91"/>
      <c r="E91" s="33"/>
      <c r="F91"/>
    </row>
    <row r="92" spans="1:6" x14ac:dyDescent="0.25">
      <c r="A92" s="33"/>
      <c r="B92"/>
      <c r="C92" s="33"/>
      <c r="D92"/>
      <c r="E92" s="33"/>
      <c r="F92"/>
    </row>
    <row r="93" spans="1:6" x14ac:dyDescent="0.25">
      <c r="A93" s="33"/>
      <c r="B93"/>
      <c r="C93" s="33"/>
      <c r="D93"/>
      <c r="E93" s="33"/>
      <c r="F93"/>
    </row>
    <row r="94" spans="1:6" x14ac:dyDescent="0.25">
      <c r="A94" s="33"/>
      <c r="B94"/>
      <c r="C94" s="33"/>
      <c r="D94"/>
      <c r="E94" s="33"/>
      <c r="F94"/>
    </row>
    <row r="95" spans="1:6" x14ac:dyDescent="0.25">
      <c r="A95" s="33"/>
      <c r="B95"/>
      <c r="C95" s="33"/>
      <c r="D95"/>
      <c r="E95" s="33"/>
      <c r="F95"/>
    </row>
    <row r="96" spans="1:6" x14ac:dyDescent="0.25">
      <c r="A96" s="33"/>
      <c r="B96"/>
      <c r="C96" s="33"/>
      <c r="D96"/>
      <c r="E96" s="33"/>
      <c r="F96"/>
    </row>
    <row r="97" spans="1:6" x14ac:dyDescent="0.25">
      <c r="A97" s="33"/>
      <c r="B97"/>
      <c r="C97" s="33"/>
      <c r="D97"/>
      <c r="E97" s="33"/>
      <c r="F97"/>
    </row>
    <row r="98" spans="1:6" x14ac:dyDescent="0.25">
      <c r="A98" s="33"/>
      <c r="B98"/>
      <c r="C98" s="33"/>
      <c r="D98"/>
      <c r="E98" s="33"/>
      <c r="F98"/>
    </row>
    <row r="99" spans="1:6" x14ac:dyDescent="0.25">
      <c r="A99" s="33"/>
      <c r="B99"/>
      <c r="C99" s="33"/>
      <c r="D99"/>
      <c r="E99" s="33"/>
      <c r="F99"/>
    </row>
    <row r="100" spans="1:6" x14ac:dyDescent="0.25">
      <c r="A100" s="33"/>
      <c r="B100"/>
      <c r="C100" s="33"/>
      <c r="D100"/>
      <c r="E100" s="33"/>
      <c r="F100"/>
    </row>
    <row r="101" spans="1:6" x14ac:dyDescent="0.25">
      <c r="A101" s="33"/>
      <c r="B101"/>
      <c r="C101" s="33"/>
      <c r="D101"/>
      <c r="E101" s="33"/>
      <c r="F101"/>
    </row>
    <row r="102" spans="1:6" x14ac:dyDescent="0.25">
      <c r="A102" s="33"/>
      <c r="B102"/>
      <c r="C102" s="33"/>
      <c r="D102"/>
      <c r="E102" s="33"/>
      <c r="F102"/>
    </row>
    <row r="103" spans="1:6" x14ac:dyDescent="0.25">
      <c r="A103" s="33"/>
      <c r="B103"/>
      <c r="C103" s="33"/>
      <c r="D103"/>
      <c r="E103" s="33"/>
      <c r="F103"/>
    </row>
    <row r="104" spans="1:6" x14ac:dyDescent="0.25">
      <c r="A104" s="33"/>
      <c r="B104"/>
      <c r="C104" s="33"/>
      <c r="D104"/>
      <c r="E104" s="33"/>
      <c r="F104"/>
    </row>
    <row r="105" spans="1:6" x14ac:dyDescent="0.25">
      <c r="A105" s="33"/>
      <c r="B105"/>
      <c r="C105" s="33"/>
      <c r="D105"/>
      <c r="E105" s="33"/>
      <c r="F105"/>
    </row>
    <row r="106" spans="1:6" x14ac:dyDescent="0.25">
      <c r="A106" s="33"/>
      <c r="B106"/>
      <c r="C106" s="33"/>
      <c r="D106"/>
      <c r="E106" s="33"/>
      <c r="F106"/>
    </row>
    <row r="107" spans="1:6" x14ac:dyDescent="0.25">
      <c r="A107" s="33"/>
      <c r="B107"/>
      <c r="C107" s="33"/>
      <c r="D107"/>
      <c r="E107" s="33"/>
      <c r="F107"/>
    </row>
    <row r="108" spans="1:6" x14ac:dyDescent="0.25">
      <c r="A108" s="33"/>
      <c r="B108"/>
      <c r="C108" s="33"/>
      <c r="D108"/>
      <c r="E108" s="33"/>
      <c r="F108"/>
    </row>
    <row r="109" spans="1:6" x14ac:dyDescent="0.25">
      <c r="A109" s="33"/>
      <c r="B109"/>
      <c r="C109" s="33"/>
      <c r="D109"/>
      <c r="E109" s="33"/>
      <c r="F109"/>
    </row>
    <row r="110" spans="1:6" x14ac:dyDescent="0.25">
      <c r="A110" s="33"/>
      <c r="B110"/>
      <c r="C110" s="33"/>
      <c r="D110"/>
      <c r="E110" s="33"/>
      <c r="F110"/>
    </row>
    <row r="111" spans="1:6" x14ac:dyDescent="0.25">
      <c r="A111" s="33"/>
      <c r="B111"/>
      <c r="C111" s="33"/>
      <c r="D111"/>
      <c r="E111" s="33"/>
      <c r="F111"/>
    </row>
    <row r="112" spans="1:6" x14ac:dyDescent="0.25">
      <c r="A112" s="33"/>
      <c r="B112"/>
      <c r="C112" s="33"/>
      <c r="D112"/>
      <c r="E112" s="33"/>
      <c r="F112"/>
    </row>
    <row r="113" spans="1:6" x14ac:dyDescent="0.25">
      <c r="A113" s="33"/>
      <c r="B113"/>
      <c r="C113" s="33"/>
      <c r="D113"/>
      <c r="E113" s="33"/>
      <c r="F113"/>
    </row>
    <row r="114" spans="1:6" x14ac:dyDescent="0.25">
      <c r="A114" s="33"/>
      <c r="B114"/>
      <c r="C114" s="33"/>
      <c r="D114"/>
      <c r="E114" s="33"/>
      <c r="F114"/>
    </row>
    <row r="115" spans="1:6" x14ac:dyDescent="0.25">
      <c r="A115" s="33"/>
      <c r="B115"/>
      <c r="C115" s="33"/>
      <c r="D115"/>
      <c r="E115" s="33"/>
      <c r="F115"/>
    </row>
    <row r="116" spans="1:6" x14ac:dyDescent="0.25">
      <c r="A116" s="33"/>
      <c r="B116"/>
      <c r="C116" s="33"/>
      <c r="D116"/>
      <c r="E116" s="33"/>
      <c r="F116"/>
    </row>
    <row r="117" spans="1:6" x14ac:dyDescent="0.25">
      <c r="A117" s="33"/>
      <c r="B117"/>
      <c r="C117" s="33"/>
      <c r="D117"/>
      <c r="E117" s="33"/>
      <c r="F117"/>
    </row>
    <row r="118" spans="1:6" x14ac:dyDescent="0.25">
      <c r="A118" s="33"/>
      <c r="B118"/>
      <c r="C118" s="33"/>
      <c r="D118"/>
      <c r="E118" s="33"/>
      <c r="F118"/>
    </row>
    <row r="119" spans="1:6" x14ac:dyDescent="0.25">
      <c r="A119" s="33"/>
      <c r="B119"/>
      <c r="C119" s="33"/>
      <c r="D119"/>
      <c r="E119" s="33"/>
      <c r="F119"/>
    </row>
    <row r="120" spans="1:6" x14ac:dyDescent="0.25">
      <c r="A120" s="33"/>
      <c r="B120"/>
      <c r="C120" s="33"/>
      <c r="D120"/>
      <c r="E120" s="33"/>
      <c r="F120"/>
    </row>
    <row r="121" spans="1:6" x14ac:dyDescent="0.25">
      <c r="A121" s="33"/>
      <c r="B121"/>
      <c r="C121" s="33"/>
      <c r="D121"/>
      <c r="E121" s="33"/>
      <c r="F121"/>
    </row>
    <row r="122" spans="1:6" x14ac:dyDescent="0.25">
      <c r="A122" s="33"/>
      <c r="B122"/>
      <c r="C122" s="33"/>
      <c r="D122"/>
      <c r="E122" s="33"/>
      <c r="F122"/>
    </row>
  </sheetData>
  <mergeCells count="4">
    <mergeCell ref="D23:G23"/>
    <mergeCell ref="D24:G24"/>
    <mergeCell ref="D27:F27"/>
    <mergeCell ref="D29:F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T25"/>
  <sheetViews>
    <sheetView topLeftCell="B1" zoomScaleNormal="100" workbookViewId="0">
      <selection activeCell="M21" sqref="M21"/>
    </sheetView>
  </sheetViews>
  <sheetFormatPr baseColWidth="10" defaultColWidth="11.42578125" defaultRowHeight="15" x14ac:dyDescent="0.25"/>
  <cols>
    <col min="1" max="2" width="11.42578125" style="11"/>
    <col min="3" max="3" width="18.42578125" style="11" customWidth="1"/>
    <col min="4" max="4" width="11.42578125" style="11"/>
    <col min="5" max="5" width="12.42578125" style="11" bestFit="1" customWidth="1"/>
    <col min="6" max="6" width="22.5703125" style="11" bestFit="1" customWidth="1"/>
    <col min="7" max="7" width="12.85546875" style="11" bestFit="1" customWidth="1"/>
    <col min="8" max="8" width="12.85546875" style="11" customWidth="1"/>
    <col min="9" max="9" width="11.42578125" style="11"/>
    <col min="10" max="13" width="11.42578125" style="12"/>
    <col min="14" max="15" width="11.42578125" style="11"/>
    <col min="16" max="16" width="12.7109375" style="11" bestFit="1" customWidth="1"/>
    <col min="17" max="17" width="11.42578125" style="11"/>
    <col min="18" max="18" width="12.42578125" style="11" bestFit="1" customWidth="1"/>
    <col min="19" max="19" width="23.85546875" style="11" bestFit="1" customWidth="1"/>
    <col min="20" max="20" width="14" style="11" customWidth="1"/>
    <col min="21" max="16384" width="11.42578125" style="11"/>
  </cols>
  <sheetData>
    <row r="1" spans="2:20" x14ac:dyDescent="0.25">
      <c r="B1" s="62" t="s">
        <v>8</v>
      </c>
      <c r="C1" s="63"/>
      <c r="D1" s="63"/>
      <c r="E1" s="63"/>
      <c r="F1" s="63"/>
      <c r="G1" s="64"/>
      <c r="H1" s="43"/>
      <c r="O1" s="62" t="s">
        <v>23</v>
      </c>
      <c r="P1" s="63"/>
      <c r="Q1" s="63"/>
      <c r="R1" s="63"/>
      <c r="S1" s="63"/>
      <c r="T1" s="64"/>
    </row>
    <row r="2" spans="2:20" x14ac:dyDescent="0.25">
      <c r="B2" s="59"/>
      <c r="C2" s="13" t="s">
        <v>51</v>
      </c>
      <c r="D2" s="13" t="s">
        <v>2</v>
      </c>
      <c r="E2" s="45" t="s">
        <v>29</v>
      </c>
      <c r="F2" s="13" t="s">
        <v>4</v>
      </c>
      <c r="G2" s="14" t="s">
        <v>5</v>
      </c>
      <c r="O2" s="59"/>
      <c r="P2" s="13" t="s">
        <v>51</v>
      </c>
      <c r="Q2" s="13" t="s">
        <v>2</v>
      </c>
      <c r="R2" s="45" t="s">
        <v>29</v>
      </c>
      <c r="S2" s="13" t="s">
        <v>4</v>
      </c>
      <c r="T2" s="14" t="s">
        <v>5</v>
      </c>
    </row>
    <row r="3" spans="2:20" x14ac:dyDescent="0.25">
      <c r="B3" s="60"/>
      <c r="C3" s="31" t="s">
        <v>64</v>
      </c>
      <c r="D3" s="11">
        <v>0.1</v>
      </c>
      <c r="E3" t="s">
        <v>65</v>
      </c>
      <c r="F3" s="16">
        <f>2*SQRT(3)</f>
        <v>3.4641016151377544</v>
      </c>
      <c r="G3" s="17">
        <f>D3/F3</f>
        <v>2.8867513459481291E-2</v>
      </c>
      <c r="H3" s="44"/>
      <c r="O3" s="60"/>
      <c r="P3" s="31" t="s">
        <v>64</v>
      </c>
      <c r="Q3" s="11">
        <v>0.1</v>
      </c>
      <c r="R3" t="s">
        <v>65</v>
      </c>
      <c r="S3" s="16">
        <f>2*SQRT(3)</f>
        <v>3.4641016151377544</v>
      </c>
      <c r="T3" s="17">
        <f>Q3/S3</f>
        <v>2.8867513459481291E-2</v>
      </c>
    </row>
    <row r="4" spans="2:20" ht="15.75" thickBot="1" x14ac:dyDescent="0.3">
      <c r="B4" s="60"/>
      <c r="C4" s="31" t="s">
        <v>66</v>
      </c>
      <c r="D4" s="11">
        <v>0.1</v>
      </c>
      <c r="E4" t="s">
        <v>65</v>
      </c>
      <c r="F4" s="16">
        <f>SQRT(3)</f>
        <v>1.7320508075688772</v>
      </c>
      <c r="G4" s="17">
        <f>D4/F4</f>
        <v>5.7735026918962581E-2</v>
      </c>
      <c r="H4" s="44"/>
      <c r="O4" s="60"/>
      <c r="P4" s="31" t="s">
        <v>74</v>
      </c>
      <c r="Q4" s="11">
        <v>0.1</v>
      </c>
      <c r="R4" t="s">
        <v>65</v>
      </c>
      <c r="S4" s="16">
        <f>SQRT(3)</f>
        <v>1.7320508075688772</v>
      </c>
      <c r="T4" s="17">
        <f>Q4/S4</f>
        <v>5.7735026918962581E-2</v>
      </c>
    </row>
    <row r="5" spans="2:20" x14ac:dyDescent="0.25">
      <c r="B5" s="60"/>
      <c r="C5" s="31" t="s">
        <v>67</v>
      </c>
      <c r="D5" s="11">
        <v>0</v>
      </c>
      <c r="E5" t="s">
        <v>68</v>
      </c>
      <c r="F5" s="11">
        <v>1</v>
      </c>
      <c r="G5" s="17">
        <f>D5/F5</f>
        <v>0</v>
      </c>
      <c r="H5" s="44"/>
      <c r="I5" s="68" t="s">
        <v>34</v>
      </c>
      <c r="J5" s="69"/>
      <c r="K5" s="69"/>
      <c r="L5" s="69"/>
      <c r="M5" s="70"/>
      <c r="O5" s="60"/>
      <c r="P5" s="31" t="s">
        <v>72</v>
      </c>
      <c r="Q5">
        <v>0.4</v>
      </c>
      <c r="R5" t="s">
        <v>68</v>
      </c>
      <c r="S5" s="16">
        <v>2</v>
      </c>
      <c r="T5" s="17">
        <f>Q5/S5</f>
        <v>0.2</v>
      </c>
    </row>
    <row r="6" spans="2:20" ht="15.75" thickBot="1" x14ac:dyDescent="0.3">
      <c r="B6" s="60"/>
      <c r="C6" s="31" t="s">
        <v>69</v>
      </c>
      <c r="D6">
        <v>0.2</v>
      </c>
      <c r="E6" t="s">
        <v>65</v>
      </c>
      <c r="F6" s="16">
        <f>2*SQRT(3)</f>
        <v>3.4641016151377544</v>
      </c>
      <c r="G6" s="17">
        <f>D6/F6</f>
        <v>5.7735026918962581E-2</v>
      </c>
      <c r="H6" s="44"/>
      <c r="I6" s="71"/>
      <c r="J6" s="72"/>
      <c r="K6" s="72"/>
      <c r="L6" s="72"/>
      <c r="M6" s="73"/>
      <c r="O6" s="60"/>
      <c r="P6" s="31" t="s">
        <v>73</v>
      </c>
      <c r="Q6" s="16">
        <v>-0.1</v>
      </c>
      <c r="R6"/>
      <c r="S6" s="16"/>
      <c r="T6" s="17"/>
    </row>
    <row r="7" spans="2:20" x14ac:dyDescent="0.25">
      <c r="B7" s="60"/>
      <c r="C7" s="31" t="s">
        <v>70</v>
      </c>
      <c r="D7">
        <v>0.17</v>
      </c>
      <c r="E7" t="s">
        <v>68</v>
      </c>
      <c r="F7" s="16">
        <v>2</v>
      </c>
      <c r="G7" s="17">
        <f>D7/F7</f>
        <v>8.5000000000000006E-2</v>
      </c>
      <c r="H7" s="44"/>
      <c r="I7" s="47" t="s">
        <v>24</v>
      </c>
      <c r="J7" s="46" t="s">
        <v>3</v>
      </c>
      <c r="K7" s="41" t="s">
        <v>9</v>
      </c>
      <c r="L7" s="41" t="s">
        <v>10</v>
      </c>
      <c r="M7" s="42" t="s">
        <v>11</v>
      </c>
      <c r="O7" s="60"/>
      <c r="P7" s="15"/>
      <c r="S7" s="16"/>
      <c r="T7" s="17"/>
    </row>
    <row r="8" spans="2:20" x14ac:dyDescent="0.25">
      <c r="B8" s="61"/>
      <c r="C8" s="32" t="s">
        <v>71</v>
      </c>
      <c r="D8" s="21">
        <v>0.08</v>
      </c>
      <c r="E8" s="21"/>
      <c r="F8" s="21"/>
      <c r="G8" s="22"/>
      <c r="O8" s="61"/>
      <c r="P8" s="32"/>
      <c r="Q8" s="21"/>
      <c r="R8" s="21"/>
      <c r="S8" s="21"/>
      <c r="T8" s="22"/>
    </row>
    <row r="9" spans="2:20" ht="15.75" thickBot="1" x14ac:dyDescent="0.3">
      <c r="B9" s="23"/>
      <c r="F9" s="24" t="s">
        <v>6</v>
      </c>
      <c r="G9" s="25">
        <f>SQRT(SUMSQ(G3:G7))+ABS(D8)</f>
        <v>0.20134661099511597</v>
      </c>
      <c r="H9" s="44"/>
      <c r="I9" s="18">
        <v>1</v>
      </c>
      <c r="J9" s="18">
        <v>10</v>
      </c>
      <c r="K9" s="19">
        <v>9.9</v>
      </c>
      <c r="L9" s="19">
        <f>K9-J9</f>
        <v>-9.9999999999999645E-2</v>
      </c>
      <c r="M9" s="20">
        <v>0.4</v>
      </c>
      <c r="O9" s="23"/>
      <c r="S9" s="24" t="s">
        <v>6</v>
      </c>
      <c r="T9" s="25">
        <f>SQRT(SUMSQ(T3:T5))+ABS(Q6)</f>
        <v>0.31015867021530819</v>
      </c>
    </row>
    <row r="10" spans="2:20" ht="15.75" thickBot="1" x14ac:dyDescent="0.3">
      <c r="B10" s="23"/>
      <c r="G10" s="26"/>
      <c r="I10" s="18">
        <v>2</v>
      </c>
      <c r="J10" s="18">
        <v>49.8</v>
      </c>
      <c r="K10" s="19">
        <v>49.7</v>
      </c>
      <c r="L10" s="19">
        <f>K10-J10</f>
        <v>-9.9999999999994316E-2</v>
      </c>
      <c r="M10" s="20">
        <v>0.4</v>
      </c>
      <c r="O10" s="23"/>
      <c r="T10" s="26"/>
    </row>
    <row r="11" spans="2:20" ht="15.75" thickBot="1" x14ac:dyDescent="0.3">
      <c r="B11" s="27"/>
      <c r="C11" s="28"/>
      <c r="D11" s="28"/>
      <c r="E11" s="28"/>
      <c r="F11" s="29" t="s">
        <v>7</v>
      </c>
      <c r="G11" s="30">
        <f>2*G9</f>
        <v>0.40269322199023194</v>
      </c>
      <c r="H11" s="16"/>
      <c r="I11" s="12"/>
      <c r="O11" s="27"/>
      <c r="P11" s="28"/>
      <c r="Q11" s="28"/>
      <c r="R11" s="28"/>
      <c r="S11" s="29" t="s">
        <v>7</v>
      </c>
      <c r="T11" s="55">
        <f>2*T9</f>
        <v>0.62031734043061637</v>
      </c>
    </row>
    <row r="12" spans="2:20" x14ac:dyDescent="0.25">
      <c r="I12" s="12"/>
    </row>
    <row r="13" spans="2:20" ht="15.75" thickBot="1" x14ac:dyDescent="0.3">
      <c r="I13" s="12"/>
    </row>
    <row r="14" spans="2:20" ht="15.75" thickBot="1" x14ac:dyDescent="0.3">
      <c r="B14" s="65" t="s">
        <v>8</v>
      </c>
      <c r="C14" s="66"/>
      <c r="D14" s="66"/>
      <c r="E14" s="66"/>
      <c r="F14" s="66"/>
      <c r="G14" s="67"/>
      <c r="H14" s="43"/>
      <c r="I14" s="12"/>
    </row>
    <row r="15" spans="2:20" x14ac:dyDescent="0.25">
      <c r="B15" s="59"/>
      <c r="C15" s="13" t="s">
        <v>51</v>
      </c>
      <c r="D15" s="13" t="s">
        <v>2</v>
      </c>
      <c r="E15" s="45" t="s">
        <v>29</v>
      </c>
      <c r="F15" s="13" t="s">
        <v>4</v>
      </c>
      <c r="G15" s="14" t="s">
        <v>5</v>
      </c>
      <c r="O15" s="62" t="s">
        <v>23</v>
      </c>
      <c r="P15" s="63"/>
      <c r="Q15" s="63"/>
      <c r="R15" s="63"/>
      <c r="S15" s="63"/>
      <c r="T15" s="64"/>
    </row>
    <row r="16" spans="2:20" x14ac:dyDescent="0.25">
      <c r="B16" s="60"/>
      <c r="C16" s="31" t="s">
        <v>64</v>
      </c>
      <c r="D16" s="11">
        <v>0.1</v>
      </c>
      <c r="E16" t="s">
        <v>65</v>
      </c>
      <c r="F16" s="16">
        <f>2*SQRT(3)</f>
        <v>3.4641016151377544</v>
      </c>
      <c r="G16" s="17">
        <f>D16/F16</f>
        <v>2.8867513459481291E-2</v>
      </c>
      <c r="H16" s="44"/>
      <c r="O16" s="59"/>
      <c r="P16" s="13" t="s">
        <v>51</v>
      </c>
      <c r="Q16" s="13" t="s">
        <v>2</v>
      </c>
      <c r="R16" s="45" t="s">
        <v>29</v>
      </c>
      <c r="S16" s="13" t="s">
        <v>4</v>
      </c>
      <c r="T16" s="14" t="s">
        <v>5</v>
      </c>
    </row>
    <row r="17" spans="2:20" x14ac:dyDescent="0.25">
      <c r="B17" s="60"/>
      <c r="C17" s="31" t="s">
        <v>66</v>
      </c>
      <c r="D17" s="11">
        <v>0.1</v>
      </c>
      <c r="E17" t="s">
        <v>65</v>
      </c>
      <c r="F17" s="16">
        <f>SQRT(3)</f>
        <v>1.7320508075688772</v>
      </c>
      <c r="G17" s="17">
        <f>D17/F17</f>
        <v>5.7735026918962581E-2</v>
      </c>
      <c r="H17" s="44"/>
      <c r="I17" s="12"/>
      <c r="O17" s="60"/>
      <c r="P17" s="31" t="s">
        <v>64</v>
      </c>
      <c r="Q17" s="11">
        <v>0.1</v>
      </c>
      <c r="R17" t="s">
        <v>65</v>
      </c>
      <c r="S17" s="16">
        <f>2*SQRT(3)</f>
        <v>3.4641016151377544</v>
      </c>
      <c r="T17" s="17">
        <f>Q17/S17</f>
        <v>2.8867513459481291E-2</v>
      </c>
    </row>
    <row r="18" spans="2:20" x14ac:dyDescent="0.25">
      <c r="B18" s="60"/>
      <c r="C18" s="31" t="s">
        <v>67</v>
      </c>
      <c r="D18" s="11">
        <v>0</v>
      </c>
      <c r="E18" t="s">
        <v>68</v>
      </c>
      <c r="F18" s="11">
        <v>1</v>
      </c>
      <c r="G18" s="17">
        <f>D18/F18</f>
        <v>0</v>
      </c>
      <c r="H18" s="44"/>
      <c r="I18" s="12"/>
      <c r="O18" s="60"/>
      <c r="P18" s="31" t="s">
        <v>74</v>
      </c>
      <c r="Q18" s="11">
        <v>0.1</v>
      </c>
      <c r="R18" t="s">
        <v>65</v>
      </c>
      <c r="S18" s="16">
        <f>SQRT(3)</f>
        <v>1.7320508075688772</v>
      </c>
      <c r="T18" s="17">
        <f>Q18/S18</f>
        <v>5.7735026918962581E-2</v>
      </c>
    </row>
    <row r="19" spans="2:20" x14ac:dyDescent="0.25">
      <c r="B19" s="60"/>
      <c r="C19" s="31" t="s">
        <v>69</v>
      </c>
      <c r="D19">
        <v>0.2</v>
      </c>
      <c r="E19" t="s">
        <v>65</v>
      </c>
      <c r="F19" s="16">
        <f>2*SQRT(3)</f>
        <v>3.4641016151377544</v>
      </c>
      <c r="G19" s="17">
        <f>D19/F19</f>
        <v>5.7735026918962581E-2</v>
      </c>
      <c r="H19" s="44"/>
      <c r="I19" s="12"/>
      <c r="O19" s="60"/>
      <c r="P19" s="31" t="s">
        <v>72</v>
      </c>
      <c r="Q19">
        <v>0.4</v>
      </c>
      <c r="R19" t="s">
        <v>68</v>
      </c>
      <c r="S19" s="16">
        <v>2</v>
      </c>
      <c r="T19" s="17">
        <f>Q19/S19</f>
        <v>0.2</v>
      </c>
    </row>
    <row r="20" spans="2:20" x14ac:dyDescent="0.25">
      <c r="B20" s="60"/>
      <c r="C20" s="31" t="s">
        <v>70</v>
      </c>
      <c r="D20">
        <v>0.17</v>
      </c>
      <c r="E20" t="s">
        <v>68</v>
      </c>
      <c r="F20" s="16">
        <v>2</v>
      </c>
      <c r="G20" s="17">
        <f>D20/F20</f>
        <v>8.5000000000000006E-2</v>
      </c>
      <c r="H20" s="44"/>
      <c r="I20" s="12"/>
      <c r="O20" s="60"/>
      <c r="P20" s="31" t="s">
        <v>73</v>
      </c>
      <c r="Q20" s="16">
        <v>-0.1</v>
      </c>
      <c r="R20"/>
      <c r="S20" s="16"/>
      <c r="T20" s="17"/>
    </row>
    <row r="21" spans="2:20" x14ac:dyDescent="0.25">
      <c r="B21" s="61"/>
      <c r="C21" s="32" t="s">
        <v>71</v>
      </c>
      <c r="D21" s="21">
        <v>0.08</v>
      </c>
      <c r="E21" s="21"/>
      <c r="F21" s="21"/>
      <c r="G21" s="22"/>
      <c r="I21" s="12"/>
      <c r="O21" s="60"/>
      <c r="P21" s="15"/>
      <c r="S21" s="16"/>
      <c r="T21" s="17"/>
    </row>
    <row r="22" spans="2:20" ht="15.75" thickBot="1" x14ac:dyDescent="0.3">
      <c r="B22" s="23"/>
      <c r="F22" s="24" t="s">
        <v>6</v>
      </c>
      <c r="G22" s="25">
        <f>SQRT(SUMSQ(G16:G20))+ABS(D21)</f>
        <v>0.20134661099511597</v>
      </c>
      <c r="H22" s="44"/>
      <c r="I22" s="12"/>
      <c r="O22" s="61"/>
      <c r="P22" s="32"/>
      <c r="Q22" s="21"/>
      <c r="R22" s="21"/>
      <c r="S22" s="21"/>
      <c r="T22" s="22"/>
    </row>
    <row r="23" spans="2:20" x14ac:dyDescent="0.25">
      <c r="B23" s="53" t="s">
        <v>62</v>
      </c>
      <c r="C23" s="54" t="s">
        <v>63</v>
      </c>
      <c r="G23" s="26"/>
      <c r="I23" s="12"/>
      <c r="O23" s="23"/>
      <c r="S23" s="24" t="s">
        <v>6</v>
      </c>
      <c r="T23" s="25">
        <f>SQRT(SUMSQ(T17:T19))+ABS(Q20)</f>
        <v>0.31015867021530819</v>
      </c>
    </row>
    <row r="24" spans="2:20" ht="15.75" thickBot="1" x14ac:dyDescent="0.3">
      <c r="B24" s="34">
        <v>-0.1</v>
      </c>
      <c r="C24" s="35">
        <v>-0.1</v>
      </c>
      <c r="D24" s="28"/>
      <c r="E24" s="28"/>
      <c r="F24" s="29" t="s">
        <v>7</v>
      </c>
      <c r="G24" s="30">
        <f>2*G22</f>
        <v>0.40269322199023194</v>
      </c>
      <c r="H24" s="16"/>
      <c r="I24" s="12"/>
      <c r="O24" s="23"/>
      <c r="T24" s="26"/>
    </row>
    <row r="25" spans="2:20" ht="15.75" thickBot="1" x14ac:dyDescent="0.3">
      <c r="I25" s="12"/>
      <c r="O25" s="27"/>
      <c r="P25" s="28"/>
      <c r="Q25" s="28"/>
      <c r="R25" s="28"/>
      <c r="S25" s="29" t="s">
        <v>7</v>
      </c>
      <c r="T25" s="55">
        <f>2*T23</f>
        <v>0.62031734043061637</v>
      </c>
    </row>
  </sheetData>
  <mergeCells count="9">
    <mergeCell ref="B15:B21"/>
    <mergeCell ref="O15:T15"/>
    <mergeCell ref="O16:O22"/>
    <mergeCell ref="O1:T1"/>
    <mergeCell ref="O2:O8"/>
    <mergeCell ref="B1:G1"/>
    <mergeCell ref="B2:B8"/>
    <mergeCell ref="B14:G14"/>
    <mergeCell ref="I5:M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zoomScaleNormal="100" workbookViewId="0">
      <selection activeCell="D15" sqref="D15"/>
    </sheetView>
  </sheetViews>
  <sheetFormatPr baseColWidth="10" defaultRowHeight="15" x14ac:dyDescent="0.25"/>
  <cols>
    <col min="1" max="1" width="23.5703125" bestFit="1" customWidth="1"/>
    <col min="2" max="2" width="16.28515625" customWidth="1"/>
    <col min="3" max="3" width="17" customWidth="1"/>
    <col min="4" max="4" width="18.7109375" bestFit="1" customWidth="1"/>
    <col min="5" max="5" width="22.5703125" bestFit="1" customWidth="1"/>
    <col min="6" max="6" width="22.7109375" bestFit="1" customWidth="1"/>
    <col min="7" max="7" width="21.5703125" customWidth="1"/>
    <col min="8" max="8" width="26.5703125" customWidth="1"/>
    <col min="9" max="9" width="17" customWidth="1"/>
    <col min="10" max="10" width="16.140625" customWidth="1"/>
    <col min="11" max="11" width="13.7109375" customWidth="1"/>
    <col min="12" max="12" width="9.7109375" bestFit="1" customWidth="1"/>
    <col min="13" max="13" width="14.5703125" customWidth="1"/>
  </cols>
  <sheetData>
    <row r="2" spans="1:13" ht="15.75" thickBot="1" x14ac:dyDescent="0.3">
      <c r="D2" s="74" t="s">
        <v>21</v>
      </c>
      <c r="E2" s="74"/>
      <c r="F2" s="74"/>
      <c r="G2" s="74"/>
      <c r="H2" s="74"/>
      <c r="I2" s="74"/>
      <c r="J2" s="74"/>
      <c r="K2" s="74"/>
      <c r="L2" s="74"/>
    </row>
    <row r="3" spans="1:13" ht="62.25" customHeight="1" thickBot="1" x14ac:dyDescent="0.3">
      <c r="B3" s="78" t="s">
        <v>48</v>
      </c>
      <c r="C3" s="79"/>
      <c r="D3" s="75" t="s">
        <v>19</v>
      </c>
      <c r="E3" s="76"/>
      <c r="F3" s="76"/>
      <c r="G3" s="77"/>
      <c r="H3" s="75" t="s">
        <v>33</v>
      </c>
      <c r="I3" s="76"/>
      <c r="J3" s="76"/>
      <c r="K3" s="76"/>
      <c r="L3" s="76"/>
      <c r="M3" s="77"/>
    </row>
    <row r="4" spans="1:13" ht="66" customHeight="1" thickBot="1" x14ac:dyDescent="0.3">
      <c r="B4" s="36" t="s">
        <v>32</v>
      </c>
      <c r="C4" s="37" t="s">
        <v>47</v>
      </c>
      <c r="D4" s="38"/>
      <c r="E4" s="39" t="s">
        <v>13</v>
      </c>
      <c r="F4" s="39" t="s">
        <v>14</v>
      </c>
      <c r="G4" s="40" t="s">
        <v>22</v>
      </c>
      <c r="H4" s="38" t="s">
        <v>15</v>
      </c>
      <c r="I4" s="39" t="s">
        <v>16</v>
      </c>
      <c r="J4" s="39" t="s">
        <v>17</v>
      </c>
      <c r="K4" s="39" t="s">
        <v>30</v>
      </c>
      <c r="L4" s="39" t="s">
        <v>20</v>
      </c>
      <c r="M4" s="40" t="s">
        <v>18</v>
      </c>
    </row>
    <row r="5" spans="1:13" x14ac:dyDescent="0.25">
      <c r="A5" t="s">
        <v>35</v>
      </c>
      <c r="B5" s="1">
        <v>22</v>
      </c>
      <c r="C5" s="1">
        <v>3</v>
      </c>
      <c r="D5" s="2"/>
      <c r="E5" s="3">
        <f>C5/3</f>
        <v>1</v>
      </c>
      <c r="F5" s="2">
        <v>0.76</v>
      </c>
      <c r="G5" t="s">
        <v>75</v>
      </c>
      <c r="H5" s="3">
        <f>C5-E5</f>
        <v>2</v>
      </c>
      <c r="I5" s="3">
        <f>B5-H5</f>
        <v>20</v>
      </c>
      <c r="J5" s="3">
        <f>B5+H5</f>
        <v>24</v>
      </c>
      <c r="K5" s="3" t="s">
        <v>78</v>
      </c>
      <c r="L5" s="2">
        <v>22</v>
      </c>
      <c r="M5" s="2" t="s">
        <v>75</v>
      </c>
    </row>
    <row r="6" spans="1:13" x14ac:dyDescent="0.25">
      <c r="A6" t="s">
        <v>36</v>
      </c>
      <c r="B6" s="1">
        <v>22.5</v>
      </c>
      <c r="C6" s="1">
        <v>3</v>
      </c>
      <c r="D6" s="2"/>
      <c r="E6" s="3">
        <f>C6/3</f>
        <v>1</v>
      </c>
      <c r="F6" s="2">
        <v>0.62</v>
      </c>
      <c r="G6" t="s">
        <v>75</v>
      </c>
      <c r="H6" s="3">
        <f>C6-E6</f>
        <v>2</v>
      </c>
      <c r="I6" s="3">
        <f>B6-H6</f>
        <v>20.5</v>
      </c>
      <c r="J6" s="3">
        <f>B6+H6</f>
        <v>24.5</v>
      </c>
      <c r="K6" s="3" t="s">
        <v>61</v>
      </c>
      <c r="L6" s="2">
        <v>22.7</v>
      </c>
      <c r="M6" s="2" t="s">
        <v>75</v>
      </c>
    </row>
    <row r="7" spans="1:13" x14ac:dyDescent="0.25">
      <c r="A7" t="s">
        <v>37</v>
      </c>
      <c r="B7" s="1">
        <v>23</v>
      </c>
      <c r="C7" s="1">
        <v>2.8</v>
      </c>
      <c r="D7" s="2"/>
      <c r="E7" s="3">
        <f>C7/3</f>
        <v>0.93333333333333324</v>
      </c>
      <c r="F7" s="2">
        <v>0.59</v>
      </c>
      <c r="G7" t="s">
        <v>75</v>
      </c>
      <c r="H7" s="3">
        <f>C7-E7</f>
        <v>1.8666666666666667</v>
      </c>
      <c r="I7" s="3">
        <f>B7-H7</f>
        <v>21.133333333333333</v>
      </c>
      <c r="J7" s="3">
        <f>B7+H7</f>
        <v>24.866666666666667</v>
      </c>
      <c r="K7" s="3" t="s">
        <v>78</v>
      </c>
      <c r="L7" s="2">
        <v>22.4</v>
      </c>
      <c r="M7" t="s">
        <v>75</v>
      </c>
    </row>
    <row r="8" spans="1:13" x14ac:dyDescent="0.25">
      <c r="A8" t="s">
        <v>38</v>
      </c>
      <c r="B8" s="1">
        <v>23.5</v>
      </c>
      <c r="C8" s="1">
        <v>2.5</v>
      </c>
      <c r="D8" s="2"/>
      <c r="E8" s="3">
        <f>C8/3</f>
        <v>0.83333333333333337</v>
      </c>
      <c r="F8" s="2">
        <v>0.62</v>
      </c>
      <c r="G8" t="s">
        <v>75</v>
      </c>
      <c r="H8" s="3">
        <f>C8-E8</f>
        <v>1.6666666666666665</v>
      </c>
      <c r="I8" s="3">
        <f>B8-H8</f>
        <v>21.833333333333332</v>
      </c>
      <c r="J8" s="3">
        <f>B8+H8</f>
        <v>25.166666666666668</v>
      </c>
      <c r="K8" s="3" t="s">
        <v>78</v>
      </c>
      <c r="L8" s="2">
        <v>22.6</v>
      </c>
      <c r="M8" t="s">
        <v>75</v>
      </c>
    </row>
    <row r="9" spans="1:13" x14ac:dyDescent="0.25">
      <c r="A9" t="s">
        <v>39</v>
      </c>
      <c r="B9" s="1">
        <v>23.3</v>
      </c>
      <c r="C9" s="1">
        <v>2.7</v>
      </c>
      <c r="D9" s="1"/>
      <c r="E9" s="2">
        <f>C9/3</f>
        <v>0.9</v>
      </c>
      <c r="F9" s="1">
        <v>0.39</v>
      </c>
      <c r="G9" t="s">
        <v>75</v>
      </c>
      <c r="H9" s="3">
        <f>C9-E9</f>
        <v>1.8000000000000003</v>
      </c>
      <c r="I9" s="3">
        <f>B9-H9</f>
        <v>21.5</v>
      </c>
      <c r="J9" s="3">
        <f>B9+H9</f>
        <v>25.1</v>
      </c>
      <c r="K9" s="3" t="s">
        <v>78</v>
      </c>
      <c r="L9">
        <v>22.7</v>
      </c>
      <c r="M9" t="s">
        <v>75</v>
      </c>
    </row>
    <row r="10" spans="1:13" x14ac:dyDescent="0.25">
      <c r="A10" t="s">
        <v>40</v>
      </c>
    </row>
    <row r="11" spans="1:13" x14ac:dyDescent="0.25">
      <c r="A11" t="s">
        <v>41</v>
      </c>
    </row>
    <row r="12" spans="1:13" x14ac:dyDescent="0.25">
      <c r="A12" t="s">
        <v>42</v>
      </c>
    </row>
    <row r="13" spans="1:13" x14ac:dyDescent="0.25">
      <c r="A13" t="s">
        <v>43</v>
      </c>
      <c r="B13">
        <v>21.5</v>
      </c>
      <c r="C13">
        <v>4</v>
      </c>
      <c r="E13" s="56">
        <f>C13/3</f>
        <v>1.3333333333333333</v>
      </c>
      <c r="F13">
        <f>0.62</f>
        <v>0.62</v>
      </c>
      <c r="G13" t="s">
        <v>75</v>
      </c>
      <c r="H13" s="56">
        <f>C13-E13</f>
        <v>2.666666666666667</v>
      </c>
      <c r="I13" s="56">
        <f>B13-H13</f>
        <v>18.833333333333332</v>
      </c>
      <c r="J13" s="56">
        <f>H13+B13</f>
        <v>24.166666666666668</v>
      </c>
      <c r="K13" t="s">
        <v>76</v>
      </c>
      <c r="L13">
        <v>22.6</v>
      </c>
      <c r="M13" t="s">
        <v>77</v>
      </c>
    </row>
    <row r="14" spans="1:13" x14ac:dyDescent="0.25">
      <c r="A14" t="s">
        <v>44</v>
      </c>
    </row>
    <row r="15" spans="1:13" x14ac:dyDescent="0.25">
      <c r="A15" t="s">
        <v>45</v>
      </c>
    </row>
    <row r="16" spans="1:13" x14ac:dyDescent="0.25">
      <c r="A16" t="s">
        <v>46</v>
      </c>
    </row>
    <row r="18" spans="6:7" ht="15.75" thickBot="1" x14ac:dyDescent="0.3"/>
    <row r="19" spans="6:7" x14ac:dyDescent="0.25">
      <c r="F19" s="80" t="s">
        <v>53</v>
      </c>
      <c r="G19" s="81"/>
    </row>
    <row r="20" spans="6:7" x14ac:dyDescent="0.25">
      <c r="F20" s="48" t="s">
        <v>56</v>
      </c>
      <c r="G20" s="49"/>
    </row>
    <row r="21" spans="6:7" x14ac:dyDescent="0.25">
      <c r="F21" s="48" t="s">
        <v>57</v>
      </c>
      <c r="G21" s="49"/>
    </row>
    <row r="22" spans="6:7" x14ac:dyDescent="0.25">
      <c r="F22" s="48" t="s">
        <v>58</v>
      </c>
      <c r="G22" s="49"/>
    </row>
    <row r="23" spans="6:7" x14ac:dyDescent="0.25">
      <c r="F23" s="48" t="s">
        <v>59</v>
      </c>
      <c r="G23" s="49"/>
    </row>
    <row r="24" spans="6:7" x14ac:dyDescent="0.25">
      <c r="F24" s="48"/>
      <c r="G24" s="49"/>
    </row>
    <row r="25" spans="6:7" x14ac:dyDescent="0.25">
      <c r="F25" s="48" t="s">
        <v>54</v>
      </c>
      <c r="G25" s="50" t="str">
        <f>IF(G23="","",(ABS(G20-G21)/(SQRT((G22^2)+(G23)^2))))</f>
        <v/>
      </c>
    </row>
    <row r="26" spans="6:7" ht="15.75" thickBot="1" x14ac:dyDescent="0.3">
      <c r="F26" s="51" t="s">
        <v>55</v>
      </c>
      <c r="G26" s="52"/>
    </row>
  </sheetData>
  <mergeCells count="5">
    <mergeCell ref="D2:L2"/>
    <mergeCell ref="D3:G3"/>
    <mergeCell ref="H3:M3"/>
    <mergeCell ref="B3:C3"/>
    <mergeCell ref="F19:G19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TOLERANCIA SALA</vt:lpstr>
      <vt:lpstr>Calculo U</vt:lpstr>
      <vt:lpstr>Verificacion Termometro y Sala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Ceei Ceei</cp:lastModifiedBy>
  <dcterms:created xsi:type="dcterms:W3CDTF">2015-11-20T08:53:09Z</dcterms:created>
  <dcterms:modified xsi:type="dcterms:W3CDTF">2024-03-21T15:19:31Z</dcterms:modified>
</cp:coreProperties>
</file>